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960" windowHeight="12165" activeTab="5"/>
  </bookViews>
  <sheets>
    <sheet name="sinθ" sheetId="1" r:id="rId1"/>
    <sheet name="cosθ" sheetId="2" r:id="rId2"/>
    <sheet name="tanθ" sheetId="3" r:id="rId3"/>
    <sheet name="sinθ (TeX)" sheetId="4" r:id="rId4"/>
    <sheet name="cosθ (TeX) " sheetId="5" r:id="rId5"/>
    <sheet name="tanθ (TeX) " sheetId="6" r:id="rId6"/>
  </sheets>
  <definedNames/>
  <calcPr fullCalcOnLoad="1"/>
</workbook>
</file>

<file path=xl/sharedStrings.xml><?xml version="1.0" encoding="utf-8"?>
<sst xmlns="http://schemas.openxmlformats.org/spreadsheetml/2006/main" count="762" uniqueCount="294">
  <si>
    <t>$\tan\theta$(\TeX)</t>
  </si>
  <si>
    <t>\verb|$\frac{\sqrt{\sqrt{5}+5}\left( \left( \sqrt{2}\sqrt{3}-\sqrt{2}\right) \sqrt{5}+\sqrt{2}\sqrt{3}-3\sqrt{2}\right) +\left( 4-2\sqrt{3}\right) \sqrt{5}-6\sqrt{3}+8}{4}$|</t>
  </si>
  <si>
    <t>\verb|$\frac{\sqrt{\sqrt{5}+5}\left( \sqrt{2}\sqrt{5}-\sqrt{2}\right) -2\sqrt{3}\sqrt{5}+2\sqrt{3}}{4}$|</t>
  </si>
  <si>
    <t>\verb|$-\frac{\sqrt{\sqrt{5}+5}\left( \sqrt{2}\sqrt{5}+\sqrt{2}\right) -4\sqrt{5}-4}{4}$|</t>
  </si>
  <si>
    <t>\verb|$-\frac{\sqrt{\sqrt{5}+5}\left( \sqrt{2}\sqrt{5}-2\sqrt{2}\right) +\sqrt{3}\sqrt{5}-3\sqrt{3}}{2}$|</t>
  </si>
  <si>
    <t>\verb|$\frac{\sqrt{\sqrt{5}+5}\left( 3\sqrt{2}\sqrt{5}-5\sqrt{2}\right) }{20}$|</t>
  </si>
  <si>
    <t>\verb|$-\frac{\sqrt{\sqrt{5}+5}\left( \left( \sqrt{2}\sqrt{3}+2\sqrt{2}\right) \sqrt{5}-3\sqrt{2}\sqrt{3}-4\sqrt{2}\right) +\left( -2\sqrt{3}-4\right) \sqrt{5}+6\sqrt{3}+8}{4}$|</t>
  </si>
  <si>
    <t>\verb|$\frac{\sqrt{\sqrt{5}+5}\left( \sqrt{2}\sqrt{5}+3\sqrt{2}\right) -2\sqrt{3}\sqrt{5}-6\sqrt{3}}{4}$|</t>
  </si>
  <si>
    <t>\verb|$\frac{\sqrt{\sqrt{5}+5}\left( \sqrt{2}\sqrt{5}-3\sqrt{2}\right) +4\sqrt{5}-4}{4}$|</t>
  </si>
  <si>
    <t>\verb|$\frac{\sqrt{\sqrt{5}+5}\left( \left( \sqrt{2}\sqrt{3}-\sqrt{2}\right) \sqrt{5}+\sqrt{2}\sqrt{3}-3\sqrt{2}\right) +\left( 2\sqrt{3}-4\right) \sqrt{5}+6\sqrt{3}-8}{4}$|</t>
  </si>
  <si>
    <t>\verb|$-\frac{\sqrt{\sqrt{5}+5}\left( \sqrt{2}\sqrt{5}-3\sqrt{2}\right) }{4}$|</t>
  </si>
  <si>
    <t>\verb|$-\frac{\sqrt{\sqrt{5}+5}\left( \left( \sqrt{2}\sqrt{3}-2\sqrt{2}\right) \sqrt{5}-3\sqrt{2}\sqrt{3}+4\sqrt{2}\right) +\left( 4-2\sqrt{3}\right) \sqrt{5}+6\sqrt{3}-8}{4}$|</t>
  </si>
  <si>
    <t>\verb|$-\frac{\sqrt{2}\sqrt{\sqrt{5}+5}-\sqrt{3}\sqrt{5}-\sqrt{3}}{2}$|</t>
  </si>
  <si>
    <t>\verb|$\frac{\sqrt{\sqrt{5}+5}\left( \sqrt{2}\sqrt{5}-2\sqrt{2}\right) -\sqrt{3}\sqrt{5}+3\sqrt{3}}{2}$|</t>
  </si>
  <si>
    <t>\verb|$-\frac{\sqrt{\sqrt{5}+5}\left( \left( \sqrt{2}\sqrt{3}+2\sqrt{2}\right) \sqrt{5}-3\sqrt{2}\sqrt{3}-4\sqrt{2}\right) +\left( 2\sqrt{3}+4\right) \sqrt{5}-6\sqrt{3}-8}{4}$|</t>
  </si>
  <si>
    <t>\verb|$\frac{\sqrt{\sqrt{5}+5}\left( \sqrt{2}\sqrt{5}+5\sqrt{2}\right) }{20}$|</t>
  </si>
  <si>
    <t>\verb|$\frac{\sqrt{\sqrt{5}+5}\left( \left( \sqrt{2}\sqrt{3}+\sqrt{2}\right) \sqrt{5}+\sqrt{2}\sqrt{3}+3\sqrt{2}\right) +\left( -2\sqrt{3}-4\right) \sqrt{5}-6\sqrt{3}-8}{4}$|</t>
  </si>
  <si>
    <t>\verb|$-\frac{\sqrt{\sqrt{5}+5}\left( \sqrt{2}\sqrt{5}-3\sqrt{2}\right) -4\sqrt{5}+4}{4}$|</t>
  </si>
  <si>
    <t>\verb|$\frac{\sqrt{\sqrt{5}+5}\left( \sqrt{2}\sqrt{5}-\sqrt{2}\right) +2\sqrt{3}\sqrt{5}-2\sqrt{3}}{4}$|</t>
  </si>
  <si>
    <t>\verb|$-\frac{\sqrt{\sqrt{5}+5}\left( \left( \sqrt{2}\sqrt{3}-2\sqrt{2}\right) \sqrt{5}-3\sqrt{2}\sqrt{3}+4\sqrt{2}\right) +\left( 2\sqrt{3}-4\right) \sqrt{5}-6\sqrt{3}+8}{4}$|</t>
  </si>
  <si>
    <t>\verb|$\frac{\sqrt{\sqrt{5}+5}\left( \sqrt{2}\sqrt{5}+\sqrt{2}\right) }{4}$|</t>
  </si>
  <si>
    <t>\verb|$\frac{\sqrt{2}\sqrt{\sqrt{5}+5}+\sqrt{3}\sqrt{5}+\sqrt{3}}{2}$|</t>
  </si>
  <si>
    <t>\verb|$\frac{\sqrt{\sqrt{5}+5}\left( \sqrt{2}\sqrt{5}+\sqrt{2}\right) +4\sqrt{5}+4}{4}$|</t>
  </si>
  <si>
    <t>\verb|$\frac{\sqrt{\sqrt{5}+5}\left( \sqrt{2}\sqrt{5}+3\sqrt{2}\right) +2\sqrt{3}\sqrt{5}+6\sqrt{3}}{4}$|</t>
  </si>
  <si>
    <t>\verb|$\frac{\sqrt{\sqrt{5}+5}\left( \left( \sqrt{2}\sqrt{3}+\sqrt{2}\right) \sqrt{5}+\sqrt{2}\sqrt{3}+3\sqrt{2}\right) +\left( 2\sqrt{3}+4\right) \sqrt{5}+6\sqrt{3}+8}{4}$|</t>
  </si>
  <si>
    <t>$\sin\theta$(\TeX)</t>
  </si>
  <si>
    <t>$\theta (^\circ)$</t>
  </si>
  <si>
    <t>$\theta$ (rad)</t>
  </si>
  <si>
    <t>$0^\circ$</t>
  </si>
  <si>
    <t>$3^\circ$</t>
  </si>
  <si>
    <t>$\frac{\pi }{60} $</t>
  </si>
  <si>
    <t>$\cos\theta$(\TeX)</t>
  </si>
  <si>
    <t>\verb|0|</t>
  </si>
  <si>
    <t>\verb|$2-\sqrt{3}$|</t>
  </si>
  <si>
    <t>\verb|$\frac{\sqrt{3}}{3}$|</t>
  </si>
  <si>
    <t>\verb|$\sqrt{3}$|</t>
  </si>
  <si>
    <t>\verb|$\sqrt{3}+2$|</t>
  </si>
  <si>
    <t>\verb|$-\frac{\left( 2\sqrt{3}-2\right) \sqrt{\sqrt{5}+5}+\left( -\sqrt{2}\sqrt{3}-\sqrt{2}\right) \sqrt{5}+\sqrt{2}\sqrt{3}+\sqrt{2}}{16}$|</t>
  </si>
  <si>
    <t>\verb|$\frac{\sqrt{3}\left( \sqrt{5}-1\right) \sqrt{2\sqrt{5}+10}-2\sqrt{5}-2}{16}$|</t>
  </si>
  <si>
    <t>\verb|$-\frac{\left( \sqrt{5}-1\right) \sqrt{\sqrt{5}+5}-\sqrt{2}\sqrt{5}-\sqrt{2}}{8}$|</t>
  </si>
  <si>
    <t>\verb|$\frac{\sqrt{2}\sqrt{\sqrt{5}+5}-\sqrt{3}\sqrt{5}+\sqrt{3}}{8}$|</t>
  </si>
  <si>
    <t>\verb|$\frac{\sqrt{2}\sqrt{3}-\sqrt{2}}{4}$|</t>
  </si>
  <si>
    <t>\verb|$\frac{\sqrt{5}-1}{4}$|</t>
  </si>
  <si>
    <t>\verb|$\frac{\sqrt{\sqrt{5}+5}\left( \left( \sqrt{3}+1\right) \sqrt{5}-\sqrt{3}-1\right) +\left( \sqrt{2}-\sqrt{2}\sqrt{3}\right) \sqrt{5}-\sqrt{2}\sqrt{3}+\sqrt{2}}{16}$|</t>
  </si>
  <si>
    <t>\verb|$\frac{\sqrt{\sqrt{5}+5}\left( \sqrt{2}\sqrt{5}-2\sqrt{2}\right) +\sqrt{3}\sqrt{5}-\sqrt{3}}{8}$|</t>
  </si>
  <si>
    <t>\verb|$\frac{2\sqrt{\sqrt{5}+5}-\sqrt{2}\sqrt{5}+\sqrt{2}}{8}$|</t>
  </si>
  <si>
    <t>\verb|$\frac{1}{2}$|</t>
  </si>
  <si>
    <t>\verb|$\frac{\left( 2\sqrt{3}-2\right) \sqrt{\sqrt{5}+5}+\left( \sqrt{2}\sqrt{3}+\sqrt{2}\right) \sqrt{5}-\sqrt{2}\sqrt{3}-\sqrt{2}}{16}$|</t>
  </si>
  <si>
    <t>\verb|$\frac{\sqrt{\sqrt{5}+5}\left( \sqrt{2}\sqrt{5}-\sqrt{2}\right) }{8}$|</t>
  </si>
  <si>
    <t>\verb|$-\frac{\sqrt{\sqrt{5}+5}\left( \left( \sqrt{3}-1\right) \sqrt{5}-\sqrt{3}+1\right) +\left( -\sqrt{2}\sqrt{3}-\sqrt{2}\right) \sqrt{5}-\sqrt{2}\sqrt{3}-\sqrt{2}}{16}$|</t>
  </si>
  <si>
    <t>\verb|$\frac{\sqrt{2}\sqrt{3}\sqrt{\sqrt{5}+5}-\sqrt{5}+1}{8}$|</t>
  </si>
  <si>
    <t>\verb|$\frac{\sqrt{2}}{2}$|</t>
  </si>
  <si>
    <t>\verb|$\frac{\sqrt{2}\sqrt{\sqrt{5}+5}+\sqrt{3}\sqrt{5}-\sqrt{3}}{8}$|</t>
  </si>
  <si>
    <t>\verb|$\frac{\sqrt{\sqrt{5}+5}\left( \left( \sqrt{3}+1\right) \sqrt{5}-\sqrt{3}-1\right) +\left( \sqrt{2}\sqrt{3}-\sqrt{2}\right) \sqrt{5}+\sqrt{2}\sqrt{3}-\sqrt{2}}{16}$|</t>
  </si>
  <si>
    <t>\verb|$\frac{\sqrt{5}+1}{4}$|</t>
  </si>
  <si>
    <t>\verb|$\frac{\left( 2\sqrt{3}+2\right) \sqrt{\sqrt{5}+5}+\left( \sqrt{2}-\sqrt{2}\sqrt{3}\right) \sqrt{5}+\sqrt{2}\sqrt{3}-\sqrt{2}}{16}$|</t>
  </si>
  <si>
    <t>\verb|$\frac{\sqrt{3}}{2}$|</t>
  </si>
  <si>
    <t>\verb|$\frac{2\sqrt{\sqrt{5}+5}+\sqrt{2}\sqrt{5}-\sqrt{2}}{8}$|</t>
  </si>
  <si>
    <t>\verb|$\frac{\sqrt{\sqrt{5}+5}\left( \sqrt{2}\sqrt{3}\sqrt{5}-\sqrt{2}\sqrt{3}\right) +2\sqrt{5}+2}{16}$|</t>
  </si>
  <si>
    <t>\verb|$\frac{\sqrt{\sqrt{5}+5}\left( \left( \sqrt{3}-1\right) \sqrt{5}-\sqrt{3}+1\right) +\left( \sqrt{2}\sqrt{3}+\sqrt{2}\right) \sqrt{5}+\sqrt{2}\sqrt{3}+\sqrt{2}}{16}$|</t>
  </si>
  <si>
    <t>\verb|$\frac{\sqrt{2\sqrt{5}+10}}{4}$|</t>
  </si>
  <si>
    <t>\verb|$\frac{\sqrt{2}\sqrt{3}+\sqrt{2}}{4}$|</t>
  </si>
  <si>
    <t>\verb|$\frac{\left( \sqrt{5}-1\right) \sqrt{\sqrt{5}+5}+\sqrt{2}\sqrt{5}+\sqrt{2}}{8}$|</t>
  </si>
  <si>
    <t>\verb|$\frac{\left( \sqrt{2}\sqrt{5}+\sqrt{2}\right) \sqrt{6}+\left( \sqrt{5}-1\right) \sqrt{2\sqrt{5}+10}}{16}$|</t>
  </si>
  <si>
    <t>\verb|$\frac{\left( 2\sqrt{3}+2\right) \sqrt{\sqrt{5}+5}+\left( \sqrt{2}\sqrt{3}-\sqrt{2}\right) \sqrt{5}-\sqrt{2}\sqrt{3}+\sqrt{2}}{16}$|</t>
  </si>
  <si>
    <t>\verb|1|</t>
  </si>
  <si>
    <t>-(sqrt(sqrt(5)+5)*((sqrt(2)*sqrt(3)-2*sqrt(2))*sqrt(5)-3*sqrt(2)*sqrt(3)+4*sqrt(2))+(4-2*sqrt(3))*sqrt(5)+6*sqrt(3)-8)/4</t>
  </si>
  <si>
    <t>$-\frac{\sqrt{\sqrt{5}+5}\,\left( \left( \sqrt{2}\,\sqrt{3}-2\,\sqrt{2}\right) \,\sqrt{5}-3\,\sqrt{2}\,\sqrt{3}+4\,\sqrt{2}\right) +\left( 4-2\,\sqrt{3}\right) \,\sqrt{5}+6\,\sqrt{3}-8}{4}$</t>
  </si>
  <si>
    <t>-(sqrt(sqrt(5)+5)*((sqrt(2)*sqrt(3)+2*sqrt(2))*sqrt(5)-3*sqrt(2)*sqrt(3)-4*sqrt(2))+(2*sqrt(3)+4)*sqrt(5)-6*sqrt(3)-8)/4</t>
  </si>
  <si>
    <t>$-\frac{\sqrt{\sqrt{5}+5}\,\left( \left( \sqrt{2}\,\sqrt{3}+2\,\sqrt{2}\right) \,\sqrt{5}-3\,\sqrt{2}\,\sqrt{3}-4\,\sqrt{2}\right) +\left( 2\,\sqrt{3}+4\right) \,\sqrt{5}-6\,\sqrt{3}-8}{4}$</t>
  </si>
  <si>
    <t>-(sqrt(sqrt(5)+5)*((sqrt(2)*sqrt(3)-2*sqrt(2))*sqrt(5)-3*sqrt(2)*sqrt(3)+4*sqrt(2))+(2*sqrt(3)-4)*sqrt(5)-6*sqrt(3)+8)/4</t>
  </si>
  <si>
    <t>$-\frac{\sqrt{\sqrt{5}+5}\,\left( \left( \sqrt{2}\,\sqrt{3}-2\,\sqrt{2}\right) \,\sqrt{5}-3\,\sqrt{2}\,\sqrt{3}+4\,\sqrt{2}\right) +\left( 2\,\sqrt{3}-4\right) \,\sqrt{5}-6\,\sqrt{3}+8}{4}$</t>
  </si>
  <si>
    <t>(sqrt(sqrt(5)+5)*((sqrt(2)*sqrt(3)-sqrt(2))*sqrt(5)+sqrt(2)*sqrt(3)-3*sqrt(2))+(4-2*sqrt(3))*sqrt(5)-6*sqrt(3)+8)/4</t>
  </si>
  <si>
    <t>$\frac{\sqrt{\sqrt{5}+5}\,\left( \left( \sqrt{2}\,\sqrt{3}-\sqrt{2}\right) \,\sqrt{5}+\sqrt{2}\,\sqrt{3}-3\,\sqrt{2}\right) +\left( 4-2\,\sqrt{3}\right) \,\sqrt{5}-6\,\sqrt{3}+8}{4}$</t>
  </si>
  <si>
    <t>(sqrt(sqrt(5)+5)*((sqrt(2)*sqrt(3)-sqrt(2))*sqrt(5)+sqrt(2)*sqrt(3)-3*sqrt(2))+(2*sqrt(3)-4)*sqrt(5)+6*sqrt(3)-8)/4</t>
  </si>
  <si>
    <t>$\frac{\sqrt{\sqrt{5}+5}\,\left( \left( \sqrt{2}\,\sqrt{3}-\sqrt{2}\right) \,\sqrt{5}+\sqrt{2}\,\sqrt{3}-3\,\sqrt{2}\right) +\left( 2\,\sqrt{3}-4\right) \,\sqrt{5}+6\,\sqrt{3}-8}{4}$</t>
  </si>
  <si>
    <t>(sqrt(sqrt(5)+5)*((sqrt(2)*sqrt(3)+sqrt(2))*sqrt(5)+sqrt(2)*sqrt(3)+3*sqrt(2))+(-2*sqrt(3)-4)*sqrt(5)-6*sqrt(3)-8)/4</t>
  </si>
  <si>
    <t>$\frac{\sqrt{\sqrt{5}+5}\,\left( \left( \sqrt{2}\,\sqrt{3}+\sqrt{2}\right) \,\sqrt{5}+\sqrt{2}\,\sqrt{3}+3\,\sqrt{2}\right) +\left( -2\,\sqrt{3}-4\right) \,\sqrt{5}-6\,\sqrt{3}-8}{4}$</t>
  </si>
  <si>
    <t>(sqrt(sqrt(5)+5)*((sqrt(2)*sqrt(3)+sqrt(2))*sqrt(5)+sqrt(2)*sqrt(3)+3*sqrt(2))+(2*sqrt(3)+4)*sqrt(5)+6*sqrt(3)+8)/4</t>
  </si>
  <si>
    <t>$\frac{\sqrt{\sqrt{5}+5}\,\left( \left( \sqrt{2}\,\sqrt{3}+\sqrt{2}\right) \,\sqrt{5}+\sqrt{2}\,\sqrt{3}+3\,\sqrt{2}\right) +\left( 2\,\sqrt{3}+4\right) \,\sqrt{5}+6\,\sqrt{3}+8}{4}$</t>
  </si>
  <si>
    <t>-(sqrt(sqrt(5)+5)*((sqrt(2)*sqrt(3)+2*sqrt(2))*sqrt(5)-3*sqrt(2)*sqrt(3)-4*sqrt(2))+(-2*sqrt(3)-4)*sqrt(5)+6*sqrt(3)+8)/4</t>
  </si>
  <si>
    <t>$-\frac{\sqrt{\sqrt{5}+5}\,\left( \left( \sqrt{2}\,\sqrt{3}+2\,\sqrt{2}\right) \,\sqrt{5}-3\,\sqrt{2}\,\sqrt{3}-4\,\sqrt{2}\right) +\left( -2\,\sqrt{3}-4\right) \,\sqrt{5}+6\,\sqrt{3}+8}{4}$</t>
  </si>
  <si>
    <t>$\frac{\sqrt{\sqrt{5}+5}\,\left( \sqrt{2}\,\sqrt{5}-\sqrt{2}\right) -2\,\sqrt{3}\,\sqrt{5}+2\,\sqrt{3}}{4}$</t>
  </si>
  <si>
    <t>$-\frac{\sqrt{\sqrt{5}+5}\,\left( \sqrt{2}\,\sqrt{5}+\sqrt{2}\right) -4\,\sqrt{5}-4}{4}$</t>
  </si>
  <si>
    <t>$-\frac{\sqrt{\sqrt{5}+5}\,\left( \sqrt{2}\,\sqrt{5}-2\,\sqrt{2}\right) +\sqrt{3}\,\sqrt{5}-3\,\sqrt{3}}{2}$</t>
  </si>
  <si>
    <t>$2-\sqrt{3}$</t>
  </si>
  <si>
    <t>$\frac{\sqrt{\sqrt{5}+5}\,\left( 3\,\sqrt{2}\,\sqrt{5}-5\,\sqrt{2}\right) }{20}$</t>
  </si>
  <si>
    <t>$\frac{\sqrt{\sqrt{5}+5}\,\left( \sqrt{2}\,\sqrt{5}+3\,\sqrt{2}\right) -2\,\sqrt{3}\,\sqrt{5}-6\,\sqrt{3}}{4}$</t>
  </si>
  <si>
    <t>$\frac{\sqrt{\sqrt{5}+5}\,\left( \sqrt{2}\,\sqrt{5}-3\,\sqrt{2}\right) +4\,\sqrt{5}-4}{4}$</t>
  </si>
  <si>
    <t>$\frac{\sqrt{3}}{3}$</t>
  </si>
  <si>
    <t>$-\frac{\sqrt{\sqrt{5}+5}\,\left( \sqrt{2}\,\sqrt{5}-3\,\sqrt{2}\right) }{4}$</t>
  </si>
  <si>
    <t>$-\frac{\sqrt{2}\,\sqrt{\sqrt{5}+5}-\sqrt{3}\,\sqrt{5}-\sqrt{3}}{2}$</t>
  </si>
  <si>
    <t>$\frac{\sqrt{\sqrt{5}+5}\,\left( \sqrt{2}\,\sqrt{5}-2\,\sqrt{2}\right) -\sqrt{3}\,\sqrt{5}+3\,\sqrt{3}}{2}$</t>
  </si>
  <si>
    <t>$\frac{\sqrt{\sqrt{5}+5}\,\left( \sqrt{2}\,\sqrt{5}+5\,\sqrt{2}\right) }{20}$</t>
  </si>
  <si>
    <t>$\sqrt{3}$</t>
  </si>
  <si>
    <t>$-\frac{\sqrt{\sqrt{5}+5}\,\left( \sqrt{2}\,\sqrt{5}-3\,\sqrt{2}\right) -4\,\sqrt{5}+4}{4}$</t>
  </si>
  <si>
    <t>$\frac{\sqrt{\sqrt{5}+5}\,\left( \sqrt{2}\,\sqrt{5}-\sqrt{2}\right) +2\,\sqrt{3}\,\sqrt{5}-2\,\sqrt{3}}{4}$</t>
  </si>
  <si>
    <t>$\frac{\sqrt{\sqrt{5}+5}\,\left( \sqrt{2}\,\sqrt{5}+\sqrt{2}\right) }{4}$</t>
  </si>
  <si>
    <t>$\sqrt{3}+2$</t>
  </si>
  <si>
    <t>$\frac{\sqrt{2}\,\sqrt{\sqrt{5}+5}+\sqrt{3}\,\sqrt{5}+\sqrt{3}}{2}$</t>
  </si>
  <si>
    <t>$\frac{\sqrt{\sqrt{5}+5}\,\left( \sqrt{2}\,\sqrt{5}+\sqrt{2}\right) +4\,\sqrt{5}+4}{4}$</t>
  </si>
  <si>
    <t>$\frac{\sqrt{\sqrt{5}+5}\,\left( \sqrt{2}\,\sqrt{5}+3\,\sqrt{2}\right) +2\,\sqrt{3}\,\sqrt{5}+6\,\sqrt{3}}{4}$</t>
  </si>
  <si>
    <t>$\tan(\theta)$</t>
  </si>
  <si>
    <t>((2*sqrt(3)+2)*sqrt(sqrt(5)+5)+(sqrt(2)*sqrt(3)-sqrt(2))*sqrt(5)-sqrt(2)*sqrt(3)+sqrt(2))/16</t>
  </si>
  <si>
    <t>$-\frac{\left( 2\sqrt{3}-2\right) \sqrt{\sqrt{5}+5}+\left( -\sqrt{2}\sqrt{3}-\sqrt{2}\right) \sqrt{5}+\sqrt{2}\sqrt{3}+\sqrt{2}}{16}$</t>
  </si>
  <si>
    <t>$\frac{\sqrt{3}\left( \sqrt{5}-1\right) \sqrt{2\sqrt{5}+10}-2\sqrt{5}-2}{16}$</t>
  </si>
  <si>
    <t>$-\frac{\left( \sqrt{5}-1\right) \sqrt{\sqrt{5}+5}-\sqrt{2}\sqrt{5}-\sqrt{2}}{8}$</t>
  </si>
  <si>
    <t>$\frac{\sqrt{2}\sqrt{\sqrt{5}+5}-\sqrt{3}\sqrt{5}+\sqrt{3}}{8}$</t>
  </si>
  <si>
    <t>$\frac{\sqrt{2}\sqrt{3}-\sqrt{2}}{4}$</t>
  </si>
  <si>
    <t>$\frac{7\pi }{60} $</t>
  </si>
  <si>
    <t>$\frac{\sqrt{\sqrt{5}+5}\left( \left( \sqrt{3}+1\right) \sqrt{5}-\sqrt{3}-1\right) +\left( \sqrt{2}-\sqrt{2}\sqrt{3}\right) \sqrt{5}-\sqrt{2}\sqrt{3}+\sqrt{2}}{16}$</t>
  </si>
  <si>
    <t>$\frac{2\pi }{15} $</t>
  </si>
  <si>
    <t>$\frac{\sqrt{\sqrt{5}+5}\left( \sqrt{2}\sqrt{5}-2\sqrt{2}\right) +\sqrt{3}\sqrt{5}-\sqrt{3}}{8}$</t>
  </si>
  <si>
    <t>$\frac{3\pi }{20} $</t>
  </si>
  <si>
    <t>$\frac{2\sqrt{\sqrt{5}+5}-\sqrt{2}\sqrt{5}+\sqrt{2}}{8}$</t>
  </si>
  <si>
    <t>$\frac{11\pi }{60} $</t>
  </si>
  <si>
    <t>$\frac{\left( 2\sqrt{3}-2\right) \sqrt{\sqrt{5}+5}+\left( \sqrt{2}\sqrt{3}+\sqrt{2}\right) \sqrt{5}-\sqrt{2}\sqrt{3}-\sqrt{2}}{16}$</t>
  </si>
  <si>
    <t>$\frac{\sqrt{\sqrt{5}+5}\left( \sqrt{2}\sqrt{5}-\sqrt{2}\right) }{8}$</t>
  </si>
  <si>
    <t>$\frac{13\pi }{60} $</t>
  </si>
  <si>
    <t>$-\frac{\sqrt{\sqrt{5}+5}\left( \left( \sqrt{3}-1\right) \sqrt{5}-\sqrt{3}+1\right) +\left( -\sqrt{2}\sqrt{3}-\sqrt{2}\right) \sqrt{5}-\sqrt{2}\sqrt{3}-\sqrt{2}}{16}$</t>
  </si>
  <si>
    <t>$\frac{7\pi }{30} $</t>
  </si>
  <si>
    <t>$\frac{\sqrt{2}\sqrt{3}\sqrt{\sqrt{5}+5}-\sqrt{5}+1}{8}$</t>
  </si>
  <si>
    <t>$\frac{4\pi }{15} $</t>
  </si>
  <si>
    <t>$\frac{\sqrt{2}\sqrt{\sqrt{5}+5}+\sqrt{3}\sqrt{5}-\sqrt{3}}{8}$</t>
  </si>
  <si>
    <t>$\frac{17\pi }{60} $</t>
  </si>
  <si>
    <t>$\frac{\sqrt{\sqrt{5}+5}\left( \left( \sqrt{3}+1\right) \sqrt{5}-\sqrt{3}-1\right) +\left( \sqrt{2}\sqrt{3}-\sqrt{2}\right) \sqrt{5}+\sqrt{2}\sqrt{3}-\sqrt{2}}{16}$</t>
  </si>
  <si>
    <t>$\frac{3\pi }{10} $</t>
  </si>
  <si>
    <t>$\frac{19\pi }{60} $</t>
  </si>
  <si>
    <t>$\frac{\left( 2\sqrt{3}+2\right) \sqrt{\sqrt{5}+5}+\left( \sqrt{2}-\sqrt{2}\sqrt{3}\right) \sqrt{5}+\sqrt{2}\sqrt{3}-\sqrt{2}}{16}$</t>
  </si>
  <si>
    <t>$\frac{7\pi }{20} $</t>
  </si>
  <si>
    <t>$\frac{2\sqrt{\sqrt{5}+5}+\sqrt{2}\sqrt{5}-\sqrt{2}}{8}$</t>
  </si>
  <si>
    <t>$\frac{11\pi }{30} $</t>
  </si>
  <si>
    <t>$\frac{\sqrt{\sqrt{5}+5}\left( \sqrt{2}\sqrt{3}\sqrt{5}-\sqrt{2}\sqrt{3}\right) +2\sqrt{5}+2}{16}$</t>
  </si>
  <si>
    <t>$\frac{23\pi }{60} $</t>
  </si>
  <si>
    <t>$\frac{\sqrt{\sqrt{5}+5}\left( \left( \sqrt{3}-1\right) \sqrt{5}-\sqrt{3}+1\right) +\left( \sqrt{2}\sqrt{3}+\sqrt{2}\right) \sqrt{5}+\sqrt{2}\sqrt{3}+\sqrt{2}}{16}$</t>
  </si>
  <si>
    <t>$\frac{2\pi }{5} $</t>
  </si>
  <si>
    <t>$\frac{\sqrt{2\sqrt{5}+10}}{4}$</t>
  </si>
  <si>
    <t>$\frac{5\pi }{12} $</t>
  </si>
  <si>
    <t>$\frac{\sqrt{2}\sqrt{3}+\sqrt{2}}{4}$</t>
  </si>
  <si>
    <t>$\frac{13\pi }{30} $</t>
  </si>
  <si>
    <t>$\frac{9\pi }{20} $</t>
  </si>
  <si>
    <t>$\frac{\left( \sqrt{5}-1\right) \sqrt{\sqrt{5}+5}+\sqrt{2}\sqrt{5}+\sqrt{2}}{8}$</t>
  </si>
  <si>
    <t>$\frac{7\pi }{15} $</t>
  </si>
  <si>
    <t>$\frac{\left( \sqrt{2}\sqrt{5}+\sqrt{2}\right) \sqrt{6}+\left( \sqrt{5}-1\right) \sqrt{2\sqrt{5}+10}}{16}$</t>
  </si>
  <si>
    <t>$\frac{29\pi }{60} $</t>
  </si>
  <si>
    <t>$\frac{\left( 2\sqrt{3}+2\right) \sqrt{\sqrt{5}+5}+\left( \sqrt{2}\sqrt{3}-\sqrt{2}\right) \sqrt{5}-\sqrt{2}\sqrt{3}+\sqrt{2}}{16}$</t>
  </si>
  <si>
    <t>$\frac{\pi }{60} $</t>
  </si>
  <si>
    <t>(sqrt(2)*sqrt(3)+sqrt(2))/4</t>
  </si>
  <si>
    <t>(sqrt(2)*sqrt(3)-sqrt(2))/4</t>
  </si>
  <si>
    <t>(sqrt(2)*sqrt(sqrt(5)+5))/4</t>
  </si>
  <si>
    <t>(sqrt(sqrt(5)+5)*(sqrt(2)*sqrt(5)-sqrt(2)))/8</t>
  </si>
  <si>
    <t>((2*sqrt(3)-2)*sqrt(sqrt(5)+5)+(sqrt(2)*sqrt(3)+sqrt(2))*sqrt(5)-sqrt(2)*sqrt(3)-sqrt(2))/16</t>
  </si>
  <si>
    <t>-((2*sqrt(3)-2)*sqrt(sqrt(5)+5)+(-sqrt(2)*sqrt(3)-sqrt(2))*sqrt(5)+sqrt(2)*sqrt(3)+sqrt(2))/16</t>
  </si>
  <si>
    <t>((2*sqrt(3)+2)*sqrt(sqrt(5)+5)+(sqrt(2)*sqrt(3)-sqrt(2))*sqrt(5)-sqrt(2)*sqrt(3)+sqrt(2))/16</t>
  </si>
  <si>
    <t>$\frac{\sqrt{3}}{2}$</t>
  </si>
  <si>
    <t>(2*sqrt(sqrt(5)+5)-sqrt(2)*sqrt(5)+sqrt(2))/8</t>
  </si>
  <si>
    <t>float</t>
  </si>
  <si>
    <t>Maxima</t>
  </si>
  <si>
    <t>(sqrt(5)-1)/4</t>
  </si>
  <si>
    <t>$\frac{\sqrt{5}-1}{4}$</t>
  </si>
  <si>
    <t>\TeX</t>
  </si>
  <si>
    <t>$\sin(\theta)$</t>
  </si>
  <si>
    <t>$\theta (^\circ)$</t>
  </si>
  <si>
    <t>$\theta$ (rad)</t>
  </si>
  <si>
    <t>$6^\circ$</t>
  </si>
  <si>
    <t>$9^\circ$</t>
  </si>
  <si>
    <t>$12^\circ$</t>
  </si>
  <si>
    <t>$15^\circ$</t>
  </si>
  <si>
    <t>$18^\circ$</t>
  </si>
  <si>
    <t>$21^\circ$</t>
  </si>
  <si>
    <t>$24^\circ$</t>
  </si>
  <si>
    <t>$27^\circ$</t>
  </si>
  <si>
    <t>$30^\circ$</t>
  </si>
  <si>
    <t>$33^\circ$</t>
  </si>
  <si>
    <t>$0^\circ$</t>
  </si>
  <si>
    <t>$3^\circ$</t>
  </si>
  <si>
    <t>$36^\circ$</t>
  </si>
  <si>
    <t>$39^\circ$</t>
  </si>
  <si>
    <t>$42^\circ$</t>
  </si>
  <si>
    <t>$45^\circ$</t>
  </si>
  <si>
    <t>$48^\circ$</t>
  </si>
  <si>
    <t>$51^\circ$</t>
  </si>
  <si>
    <t>$54^\circ$</t>
  </si>
  <si>
    <t>$57^\circ$</t>
  </si>
  <si>
    <t>$60^\circ$</t>
  </si>
  <si>
    <t>$63^\circ$</t>
  </si>
  <si>
    <t>$66^\circ$</t>
  </si>
  <si>
    <t>$69^\circ$</t>
  </si>
  <si>
    <t>$72^\circ$</t>
  </si>
  <si>
    <t>$75^\circ$</t>
  </si>
  <si>
    <t>$78^\circ$</t>
  </si>
  <si>
    <t>$81^\circ$</t>
  </si>
  <si>
    <t>$84^\circ$</t>
  </si>
  <si>
    <t>$87^\circ$</t>
  </si>
  <si>
    <t>$90^\circ$</t>
  </si>
  <si>
    <t>$0 $</t>
  </si>
  <si>
    <t>$\frac{\pi }{30} $</t>
  </si>
  <si>
    <t>$\frac{\pi }{20} $</t>
  </si>
  <si>
    <t>$\frac{\pi }{15} $</t>
  </si>
  <si>
    <t>$\frac{\pi }{12} $</t>
  </si>
  <si>
    <t>$\frac{\pi }{10} $</t>
  </si>
  <si>
    <t>$\frac{\pi }{6} $</t>
  </si>
  <si>
    <t>$\frac{\pi }{5} $</t>
  </si>
  <si>
    <t>$\frac{\pi }{4} $</t>
  </si>
  <si>
    <t>$\frac{\pi }{3} $</t>
  </si>
  <si>
    <t>$\frac{\pi }{2} $</t>
  </si>
  <si>
    <t>1/2</t>
  </si>
  <si>
    <t>$\frac{1}{2}$</t>
  </si>
  <si>
    <t>1</t>
  </si>
  <si>
    <t>sqrt(2)/2</t>
  </si>
  <si>
    <t>$\frac{\sqrt{2}}{2}$</t>
  </si>
  <si>
    <t>sqrt(3)/2</t>
  </si>
  <si>
    <t>((sqrt(2)*sqrt(5)+sqrt(2))*sqrt(6)+(sqrt(5)-1)*sqrt(2*sqrt(5)+10))/16</t>
  </si>
  <si>
    <t>(sqrt(3)*(sqrt(5)-1)*sqrt(2*sqrt(5)+10)-2*sqrt(5)-2)/16</t>
  </si>
  <si>
    <t>-((sqrt(5)-1)*sqrt(sqrt(5)+5)-sqrt(2)*sqrt(5)-sqrt(2))/8</t>
  </si>
  <si>
    <t>(sqrt(2)*sqrt(sqrt(5)+5)-sqrt(3)*sqrt(5)+sqrt(3))/8</t>
  </si>
  <si>
    <t>(sqrt(sqrt(5)+5)*(sqrt(2)*sqrt(3)*sqrt(5)-sqrt(2)*sqrt(3))+2*sqrt(5)+2)/16</t>
  </si>
  <si>
    <t>(sqrt(sqrt(5)+5)*((sqrt(3)+1)*sqrt(5)-sqrt(3)-1)+(sqrt(2)-sqrt(2)*sqrt(3))*sqrt(5)-sqrt(2)*sqrt(3)+sqrt(2))/16</t>
  </si>
  <si>
    <t>(sqrt(5)+1)/4</t>
  </si>
  <si>
    <t>$\frac{\sqrt{5}+1}{4}$</t>
  </si>
  <si>
    <t>(sqrt(2)*sqrt(3)*sqrt(sqrt(5)+5)+sqrt(5)-1)/8</t>
  </si>
  <si>
    <t>-(sqrt(sqrt(5)+5)*(sqrt(2)*sqrt(5)-sqrt(2))-2*sqrt(3)*sqrt(5)-2*sqrt(3))/16</t>
  </si>
  <si>
    <t>-(sqrt(sqrt(5)+5)*((sqrt(3)-1)*sqrt(5)-sqrt(3)+1)+(-sqrt(2)*sqrt(3)-sqrt(2))*sqrt(5)-sqrt(2)*sqrt(3)-sqrt(2))/16</t>
  </si>
  <si>
    <t>(sqrt(2)*sqrt(3)*sqrt(sqrt(5)+5)-sqrt(5)+1)/8</t>
  </si>
  <si>
    <t>(sqrt(2)*sqrt(sqrt(5)+5)+sqrt(3)*sqrt(5)-sqrt(3))/8</t>
  </si>
  <si>
    <t>(sqrt(sqrt(5)+5)*((sqrt(3)+1)*sqrt(5)-sqrt(3)-1)+(sqrt(2)*sqrt(3)-sqrt(2))*sqrt(5)+sqrt(2)*sqrt(3)-sqrt(2))/16</t>
  </si>
  <si>
    <t>((2*sqrt(3)+2)*sqrt(sqrt(5)+5)+(sqrt(2)-sqrt(2)*sqrt(3))*sqrt(5)+sqrt(2)*sqrt(3)-sqrt(2))/16</t>
  </si>
  <si>
    <t>(2*sqrt(sqrt(5)+5)+sqrt(2)*sqrt(5)-sqrt(2))/8</t>
  </si>
  <si>
    <t>(sqrt(sqrt(5)+5)*((sqrt(3)-1)*sqrt(5)-sqrt(3)+1)+(sqrt(2)*sqrt(3)+sqrt(2))*sqrt(5)+sqrt(2)*sqrt(3)+sqrt(2))/16</t>
  </si>
  <si>
    <t>((sqrt(5)-1)*sqrt(sqrt(5)+5)+sqrt(2)*sqrt(5)+sqrt(2))/8</t>
  </si>
  <si>
    <t>θ</t>
  </si>
  <si>
    <t>0°</t>
  </si>
  <si>
    <t>3°</t>
  </si>
  <si>
    <t>6°</t>
  </si>
  <si>
    <t>9°</t>
  </si>
  <si>
    <t>12°</t>
  </si>
  <si>
    <t>15°</t>
  </si>
  <si>
    <t>18°</t>
  </si>
  <si>
    <t>21°</t>
  </si>
  <si>
    <t>24°</t>
  </si>
  <si>
    <t>27°</t>
  </si>
  <si>
    <t>30°</t>
  </si>
  <si>
    <t>33°</t>
  </si>
  <si>
    <t>36°</t>
  </si>
  <si>
    <t>39°</t>
  </si>
  <si>
    <t>42°</t>
  </si>
  <si>
    <t>45°</t>
  </si>
  <si>
    <t>48°</t>
  </si>
  <si>
    <t>51°</t>
  </si>
  <si>
    <t>54°</t>
  </si>
  <si>
    <t>57°</t>
  </si>
  <si>
    <t>60°</t>
  </si>
  <si>
    <t>63°</t>
  </si>
  <si>
    <t>66°</t>
  </si>
  <si>
    <t>69°</t>
  </si>
  <si>
    <t>72°</t>
  </si>
  <si>
    <t>75°</t>
  </si>
  <si>
    <t>78°</t>
  </si>
  <si>
    <t>81°</t>
  </si>
  <si>
    <t>84°</t>
  </si>
  <si>
    <t>87°</t>
  </si>
  <si>
    <t>90°</t>
  </si>
  <si>
    <t>Maxima</t>
  </si>
  <si>
    <t>\TeX</t>
  </si>
  <si>
    <t>$\frac{\sqrt{5}-1}{4}$</t>
  </si>
  <si>
    <t>$\frac{\sqrt{3}}{2}$</t>
  </si>
  <si>
    <t>$\cos(\theta)$</t>
  </si>
  <si>
    <t>0</t>
  </si>
  <si>
    <t>(sqrt(sqrt(5)+5)*(sqrt(2)*sqrt(5)-sqrt(2))-2*sqrt(3)*sqrt(5)+2*sqrt(3))/4</t>
  </si>
  <si>
    <t>-(sqrt(sqrt(5)+5)*(sqrt(2)*sqrt(5)+sqrt(2))-4*sqrt(5)-4)/4</t>
  </si>
  <si>
    <t>-(sqrt(sqrt(5)+5)*(sqrt(2)*sqrt(5)-2*sqrt(2))+sqrt(3)*sqrt(5)-3*sqrt(3))/2</t>
  </si>
  <si>
    <t>2-sqrt(3)</t>
  </si>
  <si>
    <t>(sqrt(sqrt(5)+5)*(3*sqrt(2)*sqrt(5)-5*sqrt(2)))/20</t>
  </si>
  <si>
    <t>(sqrt(sqrt(5)+5)*(sqrt(2)*sqrt(5)+3*sqrt(2))-2*sqrt(3)*sqrt(5)-6*sqrt(3))/4</t>
  </si>
  <si>
    <t>(sqrt(sqrt(5)+5)*(sqrt(2)*sqrt(5)-3*sqrt(2))+4*sqrt(5)-4)/4</t>
  </si>
  <si>
    <t>sqrt(3)/3</t>
  </si>
  <si>
    <t>-(sqrt(sqrt(5)+5)*(sqrt(2)*sqrt(5)-3*sqrt(2)))/4</t>
  </si>
  <si>
    <t>-(sqrt(2)*sqrt(sqrt(5)+5)-sqrt(3)*sqrt(5)-sqrt(3))/2</t>
  </si>
  <si>
    <t>1</t>
  </si>
  <si>
    <t>(sqrt(sqrt(5)+5)*(sqrt(2)*sqrt(5)-2*sqrt(2))-sqrt(3)*sqrt(5)+3*sqrt(3))/2</t>
  </si>
  <si>
    <t>(sqrt(sqrt(5)+5)*(sqrt(2)*sqrt(5)+5*sqrt(2)))/20</t>
  </si>
  <si>
    <t>sqrt(3)</t>
  </si>
  <si>
    <t>-(sqrt(sqrt(5)+5)*(sqrt(2)*sqrt(5)-3*sqrt(2))-4*sqrt(5)+4)/4</t>
  </si>
  <si>
    <t>(sqrt(sqrt(5)+5)*(sqrt(2)*sqrt(5)-sqrt(2))+2*sqrt(3)*sqrt(5)-2*sqrt(3))/4</t>
  </si>
  <si>
    <t>(sqrt(sqrt(5)+5)*(sqrt(2)*sqrt(5)+sqrt(2)))/4</t>
  </si>
  <si>
    <t>sqrt(3)+2</t>
  </si>
  <si>
    <t>(sqrt(2)*sqrt(sqrt(5)+5)+sqrt(3)*sqrt(5)+sqrt(3))/2</t>
  </si>
  <si>
    <t>(sqrt(sqrt(5)+5)*(sqrt(2)*sqrt(5)+sqrt(2))+4*sqrt(5)+4)/4</t>
  </si>
  <si>
    <t>(sqrt(sqrt(5)+5)*(sqrt(2)*sqrt(5)+3*sqrt(2))+2*sqrt(3)*sqrt(5)+6*sqrt(3))/4</t>
  </si>
  <si>
    <t>$\theta (^\circ)$</t>
  </si>
  <si>
    <t>$\theta$ (rad)</t>
  </si>
  <si>
    <t>$0^\circ$</t>
  </si>
  <si>
    <t>$3^\circ$</t>
  </si>
  <si>
    <t>$\frac{\pi }{60} $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</si>
</sst>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_ "/>
    <numFmt numFmtId="177" formatCode="0.000000000000000000_ "/>
    <numFmt numFmtId="178" formatCode="0.000000000000000_ "/>
    <numFmt numFmtId="179" formatCode="0_ "/>
    <numFmt numFmtId="180" formatCode="0.0_ "/>
    <numFmt numFmtId="181" formatCode="0.000000000000000_);[Red]\(0.0000000000000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.2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56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181" fontId="0" fillId="0" borderId="1" xfId="0" applyNumberForma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sinθ!$F$1</c:f>
              <c:strCache>
                <c:ptCount val="1"/>
                <c:pt idx="0">
                  <c:v>float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sinθ!$A$2:$A$32</c:f>
              <c:strCache/>
            </c:strRef>
          </c:cat>
          <c:val>
            <c:numRef>
              <c:f>sinθ!$F$2:$F$32</c:f>
              <c:numCache/>
            </c:numRef>
          </c:val>
          <c:smooth val="0"/>
        </c:ser>
        <c:axId val="15296643"/>
        <c:axId val="64638632"/>
      </c:lineChart>
      <c:catAx>
        <c:axId val="1529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64638632"/>
        <c:crosses val="autoZero"/>
        <c:auto val="1"/>
        <c:lblOffset val="100"/>
        <c:tickLblSkip val="3"/>
        <c:noMultiLvlLbl val="0"/>
      </c:catAx>
      <c:valAx>
        <c:axId val="6463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sinθ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1529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cosθ!$F$1</c:f>
              <c:strCache>
                <c:ptCount val="1"/>
                <c:pt idx="0">
                  <c:v>float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cosθ!$A$2:$A$32</c:f>
              <c:strCache/>
            </c:strRef>
          </c:cat>
          <c:val>
            <c:numRef>
              <c:f>cosθ!$F$2:$F$32</c:f>
              <c:numCache/>
            </c:numRef>
          </c:val>
          <c:smooth val="0"/>
        </c:ser>
        <c:axId val="34995849"/>
        <c:axId val="52292854"/>
      </c:lineChart>
      <c:catAx>
        <c:axId val="34995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52292854"/>
        <c:crosses val="autoZero"/>
        <c:auto val="1"/>
        <c:lblOffset val="100"/>
        <c:tickLblSkip val="3"/>
        <c:noMultiLvlLbl val="0"/>
      </c:catAx>
      <c:valAx>
        <c:axId val="52292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cosθ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34995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tanθ!$F$1:$F$2</c:f>
              <c:strCache>
                <c:ptCount val="1"/>
                <c:pt idx="0">
                  <c:v>float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tanθ!$A$2:$A$32</c:f>
              <c:strCache/>
            </c:strRef>
          </c:cat>
          <c:val>
            <c:numRef>
              <c:f>tanθ!$F$2:$F$32</c:f>
              <c:numCache/>
            </c:numRef>
          </c:val>
          <c:smooth val="0"/>
        </c:ser>
        <c:axId val="8718463"/>
        <c:axId val="46231156"/>
      </c:lineChart>
      <c:catAx>
        <c:axId val="8718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46231156"/>
        <c:crosses val="autoZero"/>
        <c:auto val="1"/>
        <c:lblOffset val="100"/>
        <c:tickLblSkip val="3"/>
        <c:noMultiLvlLbl val="0"/>
      </c:catAx>
      <c:valAx>
        <c:axId val="46231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tanθ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8718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33</xdr:row>
      <xdr:rowOff>66675</xdr:rowOff>
    </xdr:from>
    <xdr:to>
      <xdr:col>6</xdr:col>
      <xdr:colOff>1543050</xdr:colOff>
      <xdr:row>76</xdr:row>
      <xdr:rowOff>57150</xdr:rowOff>
    </xdr:to>
    <xdr:graphicFrame>
      <xdr:nvGraphicFramePr>
        <xdr:cNvPr id="1" name="Chart 9"/>
        <xdr:cNvGraphicFramePr/>
      </xdr:nvGraphicFramePr>
      <xdr:xfrm>
        <a:off x="1724025" y="5724525"/>
        <a:ext cx="85534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33</xdr:row>
      <xdr:rowOff>66675</xdr:rowOff>
    </xdr:from>
    <xdr:to>
      <xdr:col>6</xdr:col>
      <xdr:colOff>1543050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1724025" y="5724525"/>
        <a:ext cx="85534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33</xdr:row>
      <xdr:rowOff>66675</xdr:rowOff>
    </xdr:from>
    <xdr:to>
      <xdr:col>6</xdr:col>
      <xdr:colOff>1543050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1724025" y="5724525"/>
        <a:ext cx="85534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39" sqref="G39"/>
    </sheetView>
  </sheetViews>
  <sheetFormatPr defaultColWidth="9.00390625" defaultRowHeight="13.5"/>
  <cols>
    <col min="1" max="1" width="5.375" style="0" bestFit="1" customWidth="1"/>
    <col min="2" max="2" width="9.875" style="0" customWidth="1"/>
    <col min="3" max="3" width="17.625" style="4" customWidth="1"/>
    <col min="4" max="4" width="32.25390625" style="0" customWidth="1"/>
    <col min="5" max="5" width="30.25390625" style="0" customWidth="1"/>
    <col min="6" max="6" width="19.25390625" style="0" customWidth="1"/>
    <col min="7" max="7" width="146.25390625" style="0" bestFit="1" customWidth="1"/>
  </cols>
  <sheetData>
    <row r="1" spans="1:7" s="4" customFormat="1" ht="13.5">
      <c r="A1" s="1" t="s">
        <v>230</v>
      </c>
      <c r="B1" s="1" t="s">
        <v>162</v>
      </c>
      <c r="C1" s="1" t="s">
        <v>163</v>
      </c>
      <c r="D1" s="1" t="s">
        <v>161</v>
      </c>
      <c r="E1" s="1" t="s">
        <v>157</v>
      </c>
      <c r="F1" s="1" t="s">
        <v>156</v>
      </c>
      <c r="G1" s="1" t="s">
        <v>160</v>
      </c>
    </row>
    <row r="2" spans="1:7" ht="13.5">
      <c r="A2" s="2" t="s">
        <v>231</v>
      </c>
      <c r="B2" s="2" t="s">
        <v>174</v>
      </c>
      <c r="C2" s="1" t="s">
        <v>195</v>
      </c>
      <c r="D2" s="3">
        <v>0</v>
      </c>
      <c r="E2" s="7">
        <v>0</v>
      </c>
      <c r="F2" s="5">
        <v>0</v>
      </c>
      <c r="G2" s="3">
        <v>0</v>
      </c>
    </row>
    <row r="3" spans="1:7" ht="13.5">
      <c r="A3" s="2" t="s">
        <v>232</v>
      </c>
      <c r="B3" s="2" t="s">
        <v>175</v>
      </c>
      <c r="C3" s="1" t="s">
        <v>146</v>
      </c>
      <c r="D3" s="3" t="s">
        <v>104</v>
      </c>
      <c r="E3" s="7" t="s">
        <v>152</v>
      </c>
      <c r="F3" s="5">
        <f>-((2*SQRT(3)-2)*SQRT(SQRT(5)+5)+(-SQRT(2)*SQRT(3)-SQRT(2))*SQRT(5)+SQRT(2)*SQRT(3)+SQRT(2))/16</f>
        <v>0.05233595624294392</v>
      </c>
      <c r="G3" s="3" t="str">
        <f aca="true" t="shared" si="0" ref="G3:G25">"\verb|"&amp;D3&amp;"|"</f>
        <v>\verb|$-\frac{\left( 2\sqrt{3}-2\right) \sqrt{\sqrt{5}+5}+\left( -\sqrt{2}\sqrt{3}-\sqrt{2}\right) \sqrt{5}+\sqrt{2}\sqrt{3}+\sqrt{2}}{16}$|</v>
      </c>
    </row>
    <row r="4" spans="1:7" ht="13.5">
      <c r="A4" s="2" t="s">
        <v>233</v>
      </c>
      <c r="B4" s="2" t="s">
        <v>164</v>
      </c>
      <c r="C4" s="1" t="s">
        <v>196</v>
      </c>
      <c r="D4" s="3" t="s">
        <v>105</v>
      </c>
      <c r="E4" s="7" t="s">
        <v>213</v>
      </c>
      <c r="F4" s="5">
        <f>(SQRT(3)*(SQRT(5)-1)*SQRT(2*SQRT(5)+10)-2*SQRT(5)-2)/16</f>
        <v>0.10452846326765353</v>
      </c>
      <c r="G4" s="3" t="str">
        <f t="shared" si="0"/>
        <v>\verb|$\frac{\sqrt{3}\left( \sqrt{5}-1\right) \sqrt{2\sqrt{5}+10}-2\sqrt{5}-2}{16}$|</v>
      </c>
    </row>
    <row r="5" spans="1:7" ht="13.5">
      <c r="A5" s="2" t="s">
        <v>234</v>
      </c>
      <c r="B5" s="2" t="s">
        <v>165</v>
      </c>
      <c r="C5" s="1" t="s">
        <v>197</v>
      </c>
      <c r="D5" s="3" t="s">
        <v>106</v>
      </c>
      <c r="E5" s="7" t="s">
        <v>214</v>
      </c>
      <c r="F5" s="5">
        <f>-((SQRT(5)-1)*SQRT(SQRT(5)+5)-SQRT(2)*SQRT(5)-SQRT(2))/8</f>
        <v>0.1564344650402308</v>
      </c>
      <c r="G5" s="3" t="str">
        <f t="shared" si="0"/>
        <v>\verb|$-\frac{\left( \sqrt{5}-1\right) \sqrt{\sqrt{5}+5}-\sqrt{2}\sqrt{5}-\sqrt{2}}{8}$|</v>
      </c>
    </row>
    <row r="6" spans="1:7" ht="13.5">
      <c r="A6" s="2" t="s">
        <v>235</v>
      </c>
      <c r="B6" s="2" t="s">
        <v>166</v>
      </c>
      <c r="C6" s="1" t="s">
        <v>198</v>
      </c>
      <c r="D6" s="3" t="s">
        <v>107</v>
      </c>
      <c r="E6" s="7" t="s">
        <v>215</v>
      </c>
      <c r="F6" s="5">
        <f>(SQRT(2)*SQRT(SQRT(5)+5)-SQRT(3)*SQRT(5)+SQRT(3))/8</f>
        <v>0.2079116908177594</v>
      </c>
      <c r="G6" s="3" t="str">
        <f t="shared" si="0"/>
        <v>\verb|$\frac{\sqrt{2}\sqrt{\sqrt{5}+5}-\sqrt{3}\sqrt{5}+\sqrt{3}}{8}$|</v>
      </c>
    </row>
    <row r="7" spans="1:7" ht="13.5">
      <c r="A7" s="2" t="s">
        <v>236</v>
      </c>
      <c r="B7" s="2" t="s">
        <v>167</v>
      </c>
      <c r="C7" s="1" t="s">
        <v>199</v>
      </c>
      <c r="D7" s="3" t="s">
        <v>108</v>
      </c>
      <c r="E7" s="7" t="s">
        <v>148</v>
      </c>
      <c r="F7" s="5">
        <f>(SQRT(2)*SQRT(3)-SQRT(2))/4</f>
        <v>0.2588190451025208</v>
      </c>
      <c r="G7" s="3" t="str">
        <f t="shared" si="0"/>
        <v>\verb|$\frac{\sqrt{2}\sqrt{3}-\sqrt{2}}{4}$|</v>
      </c>
    </row>
    <row r="8" spans="1:7" ht="13.5">
      <c r="A8" s="2" t="s">
        <v>237</v>
      </c>
      <c r="B8" s="2" t="s">
        <v>168</v>
      </c>
      <c r="C8" s="1" t="s">
        <v>200</v>
      </c>
      <c r="D8" s="3" t="s">
        <v>159</v>
      </c>
      <c r="E8" s="7" t="s">
        <v>158</v>
      </c>
      <c r="F8" s="5">
        <f>(SQRT(5)-1)/4</f>
        <v>0.30901699437494745</v>
      </c>
      <c r="G8" s="3" t="str">
        <f t="shared" si="0"/>
        <v>\verb|$\frac{\sqrt{5}-1}{4}$|</v>
      </c>
    </row>
    <row r="9" spans="1:7" ht="13.5">
      <c r="A9" s="2" t="s">
        <v>238</v>
      </c>
      <c r="B9" s="2" t="s">
        <v>169</v>
      </c>
      <c r="C9" s="1" t="s">
        <v>109</v>
      </c>
      <c r="D9" s="3" t="s">
        <v>110</v>
      </c>
      <c r="E9" s="7" t="s">
        <v>217</v>
      </c>
      <c r="F9" s="5">
        <f>(SQRT(SQRT(5)+5)*((SQRT(3)+1)*SQRT(5)-SQRT(3)-1)+(SQRT(2)-SQRT(2)*SQRT(3))*SQRT(5)-SQRT(2)*SQRT(3)+SQRT(2))/16</f>
        <v>0.3583679495453002</v>
      </c>
      <c r="G9" s="3" t="str">
        <f t="shared" si="0"/>
        <v>\verb|$\frac{\sqrt{\sqrt{5}+5}\left( \left( \sqrt{3}+1\right) \sqrt{5}-\sqrt{3}-1\right) +\left( \sqrt{2}-\sqrt{2}\sqrt{3}\right) \sqrt{5}-\sqrt{2}\sqrt{3}+\sqrt{2}}{16}$|</v>
      </c>
    </row>
    <row r="10" spans="1:7" ht="13.5">
      <c r="A10" s="2" t="s">
        <v>239</v>
      </c>
      <c r="B10" s="2" t="s">
        <v>170</v>
      </c>
      <c r="C10" s="1" t="s">
        <v>111</v>
      </c>
      <c r="D10" s="3" t="s">
        <v>112</v>
      </c>
      <c r="E10" s="7" t="s">
        <v>221</v>
      </c>
      <c r="F10" s="5">
        <f>-(SQRT(SQRT(5)+5)*(SQRT(2)*SQRT(5)-SQRT(2))-2*SQRT(3)*SQRT(5)-2*SQRT(3))/16</f>
        <v>0.40673664307580015</v>
      </c>
      <c r="G10" s="3" t="str">
        <f t="shared" si="0"/>
        <v>\verb|$\frac{\sqrt{\sqrt{5}+5}\left( \sqrt{2}\sqrt{5}-2\sqrt{2}\right) +\sqrt{3}\sqrt{5}-\sqrt{3}}{8}$|</v>
      </c>
    </row>
    <row r="11" spans="1:7" ht="13.5">
      <c r="A11" s="2" t="s">
        <v>240</v>
      </c>
      <c r="B11" s="2" t="s">
        <v>171</v>
      </c>
      <c r="C11" s="1" t="s">
        <v>113</v>
      </c>
      <c r="D11" s="3" t="s">
        <v>114</v>
      </c>
      <c r="E11" s="7" t="s">
        <v>155</v>
      </c>
      <c r="F11" s="5">
        <f>(2*SQRT(SQRT(5)+5)-SQRT(2)*SQRT(5)+SQRT(2))/8</f>
        <v>0.45399049973954686</v>
      </c>
      <c r="G11" s="3" t="str">
        <f t="shared" si="0"/>
        <v>\verb|$\frac{2\sqrt{\sqrt{5}+5}-\sqrt{2}\sqrt{5}+\sqrt{2}}{8}$|</v>
      </c>
    </row>
    <row r="12" spans="1:7" ht="13.5">
      <c r="A12" s="2" t="s">
        <v>241</v>
      </c>
      <c r="B12" s="2" t="s">
        <v>172</v>
      </c>
      <c r="C12" s="1" t="s">
        <v>201</v>
      </c>
      <c r="D12" s="6" t="s">
        <v>207</v>
      </c>
      <c r="E12" s="7" t="s">
        <v>206</v>
      </c>
      <c r="F12" s="5">
        <f>1/2</f>
        <v>0.5</v>
      </c>
      <c r="G12" s="3" t="str">
        <f t="shared" si="0"/>
        <v>\verb|$\frac{1}{2}$|</v>
      </c>
    </row>
    <row r="13" spans="1:7" ht="13.5">
      <c r="A13" s="2" t="s">
        <v>242</v>
      </c>
      <c r="B13" s="2" t="s">
        <v>173</v>
      </c>
      <c r="C13" s="1" t="s">
        <v>115</v>
      </c>
      <c r="D13" s="3" t="s">
        <v>116</v>
      </c>
      <c r="E13" s="7" t="s">
        <v>151</v>
      </c>
      <c r="F13" s="5">
        <f>((2*SQRT(3)-2)*SQRT(SQRT(5)+5)+(SQRT(2)*SQRT(3)+SQRT(2))*SQRT(5)-SQRT(2)*SQRT(3)-SQRT(2))/16</f>
        <v>0.5446390350150271</v>
      </c>
      <c r="G13" s="3" t="str">
        <f t="shared" si="0"/>
        <v>\verb|$\frac{\left( 2\sqrt{3}-2\right) \sqrt{\sqrt{5}+5}+\left( \sqrt{2}\sqrt{3}+\sqrt{2}\right) \sqrt{5}-\sqrt{2}\sqrt{3}-\sqrt{2}}{16}$|</v>
      </c>
    </row>
    <row r="14" spans="1:7" ht="13.5">
      <c r="A14" s="2" t="s">
        <v>243</v>
      </c>
      <c r="B14" s="2" t="s">
        <v>176</v>
      </c>
      <c r="C14" s="1" t="s">
        <v>202</v>
      </c>
      <c r="D14" s="3" t="s">
        <v>117</v>
      </c>
      <c r="E14" s="7" t="s">
        <v>150</v>
      </c>
      <c r="F14" s="5">
        <f>(SQRT(SQRT(5)+5)*(SQRT(2)*SQRT(5)-SQRT(2)))/8</f>
        <v>0.5877852522924732</v>
      </c>
      <c r="G14" s="3" t="str">
        <f t="shared" si="0"/>
        <v>\verb|$\frac{\sqrt{\sqrt{5}+5}\left( \sqrt{2}\sqrt{5}-\sqrt{2}\right) }{8}$|</v>
      </c>
    </row>
    <row r="15" spans="1:7" ht="13.5">
      <c r="A15" s="2" t="s">
        <v>244</v>
      </c>
      <c r="B15" s="2" t="s">
        <v>177</v>
      </c>
      <c r="C15" s="1" t="s">
        <v>118</v>
      </c>
      <c r="D15" s="3" t="s">
        <v>119</v>
      </c>
      <c r="E15" s="7" t="s">
        <v>222</v>
      </c>
      <c r="F15" s="5">
        <f>-(SQRT(SQRT(5)+5)*((SQRT(3)-1)*SQRT(5)-SQRT(3)+1)+(-SQRT(2)*SQRT(3)-SQRT(2))*SQRT(5)-SQRT(2)*SQRT(3)-SQRT(2))/16</f>
        <v>0.6293203910498376</v>
      </c>
      <c r="G15" s="3" t="str">
        <f t="shared" si="0"/>
        <v>\verb|$-\frac{\sqrt{\sqrt{5}+5}\left( \left( \sqrt{3}-1\right) \sqrt{5}-\sqrt{3}+1\right) +\left( -\sqrt{2}\sqrt{3}-\sqrt{2}\right) \sqrt{5}-\sqrt{2}\sqrt{3}-\sqrt{2}}{16}$|</v>
      </c>
    </row>
    <row r="16" spans="1:7" ht="13.5">
      <c r="A16" s="2" t="s">
        <v>245</v>
      </c>
      <c r="B16" s="2" t="s">
        <v>178</v>
      </c>
      <c r="C16" s="1" t="s">
        <v>120</v>
      </c>
      <c r="D16" s="3" t="s">
        <v>121</v>
      </c>
      <c r="E16" s="7" t="s">
        <v>223</v>
      </c>
      <c r="F16" s="5">
        <f>(SQRT(2)*SQRT(3)*SQRT(SQRT(5)+5)-SQRT(5)+1)/8</f>
        <v>0.6691306063588583</v>
      </c>
      <c r="G16" s="3" t="str">
        <f t="shared" si="0"/>
        <v>\verb|$\frac{\sqrt{2}\sqrt{3}\sqrt{\sqrt{5}+5}-\sqrt{5}+1}{8}$|</v>
      </c>
    </row>
    <row r="17" spans="1:7" ht="13.5">
      <c r="A17" s="2" t="s">
        <v>246</v>
      </c>
      <c r="B17" s="2" t="s">
        <v>179</v>
      </c>
      <c r="C17" s="1" t="s">
        <v>203</v>
      </c>
      <c r="D17" s="3" t="s">
        <v>210</v>
      </c>
      <c r="E17" s="7" t="s">
        <v>209</v>
      </c>
      <c r="F17" s="5">
        <f>1/SQRT(2)</f>
        <v>0.7071067811865475</v>
      </c>
      <c r="G17" s="3" t="str">
        <f t="shared" si="0"/>
        <v>\verb|$\frac{\sqrt{2}}{2}$|</v>
      </c>
    </row>
    <row r="18" spans="1:7" ht="13.5">
      <c r="A18" s="2" t="s">
        <v>247</v>
      </c>
      <c r="B18" s="2" t="s">
        <v>180</v>
      </c>
      <c r="C18" s="1" t="s">
        <v>122</v>
      </c>
      <c r="D18" s="3" t="s">
        <v>123</v>
      </c>
      <c r="E18" s="7" t="s">
        <v>224</v>
      </c>
      <c r="F18" s="5">
        <f>(SQRT(2)*SQRT(SQRT(5)+5)+SQRT(3)*SQRT(5)-SQRT(3))/8</f>
        <v>0.7431448254773945</v>
      </c>
      <c r="G18" s="3" t="str">
        <f t="shared" si="0"/>
        <v>\verb|$\frac{\sqrt{2}\sqrt{\sqrt{5}+5}+\sqrt{3}\sqrt{5}-\sqrt{3}}{8}$|</v>
      </c>
    </row>
    <row r="19" spans="1:7" ht="13.5">
      <c r="A19" s="2" t="s">
        <v>248</v>
      </c>
      <c r="B19" s="2" t="s">
        <v>181</v>
      </c>
      <c r="C19" s="1" t="s">
        <v>124</v>
      </c>
      <c r="D19" s="3" t="s">
        <v>125</v>
      </c>
      <c r="E19" s="7" t="s">
        <v>225</v>
      </c>
      <c r="F19" s="5">
        <f>(SQRT(SQRT(5)+5)*((SQRT(3)+1)*SQRT(5)-SQRT(3)-1)+(SQRT(2)*SQRT(3)-SQRT(2))*SQRT(5)+SQRT(2)*SQRT(3)-SQRT(2))/16</f>
        <v>0.7771459614569709</v>
      </c>
      <c r="G19" s="3" t="str">
        <f t="shared" si="0"/>
        <v>\verb|$\frac{\sqrt{\sqrt{5}+5}\left( \left( \sqrt{3}+1\right) \sqrt{5}-\sqrt{3}-1\right) +\left( \sqrt{2}\sqrt{3}-\sqrt{2}\right) \sqrt{5}+\sqrt{2}\sqrt{3}-\sqrt{2}}{16}$|</v>
      </c>
    </row>
    <row r="20" spans="1:7" ht="13.5">
      <c r="A20" s="2" t="s">
        <v>249</v>
      </c>
      <c r="B20" s="2" t="s">
        <v>182</v>
      </c>
      <c r="C20" s="1" t="s">
        <v>126</v>
      </c>
      <c r="D20" s="3" t="s">
        <v>219</v>
      </c>
      <c r="E20" s="7" t="s">
        <v>218</v>
      </c>
      <c r="F20" s="5">
        <f>(SQRT(5)+1)/4</f>
        <v>0.8090169943749475</v>
      </c>
      <c r="G20" s="3" t="str">
        <f t="shared" si="0"/>
        <v>\verb|$\frac{\sqrt{5}+1}{4}$|</v>
      </c>
    </row>
    <row r="21" spans="1:7" ht="13.5">
      <c r="A21" s="2" t="s">
        <v>250</v>
      </c>
      <c r="B21" s="2" t="s">
        <v>183</v>
      </c>
      <c r="C21" s="1" t="s">
        <v>127</v>
      </c>
      <c r="D21" s="3" t="s">
        <v>128</v>
      </c>
      <c r="E21" s="7" t="s">
        <v>226</v>
      </c>
      <c r="F21" s="5">
        <f>((2*SQRT(3)+2)*SQRT(SQRT(5)+5)+(SQRT(2)-SQRT(2)*SQRT(3))*SQRT(5)+SQRT(2)*SQRT(3)-SQRT(2))/16</f>
        <v>0.838670567945424</v>
      </c>
      <c r="G21" s="3" t="str">
        <f t="shared" si="0"/>
        <v>\verb|$\frac{\left( 2\sqrt{3}+2\right) \sqrt{\sqrt{5}+5}+\left( \sqrt{2}-\sqrt{2}\sqrt{3}\right) \sqrt{5}+\sqrt{2}\sqrt{3}-\sqrt{2}}{16}$|</v>
      </c>
    </row>
    <row r="22" spans="1:7" ht="13.5">
      <c r="A22" s="2" t="s">
        <v>251</v>
      </c>
      <c r="B22" s="2" t="s">
        <v>184</v>
      </c>
      <c r="C22" s="1" t="s">
        <v>204</v>
      </c>
      <c r="D22" s="3" t="s">
        <v>154</v>
      </c>
      <c r="E22" s="7" t="s">
        <v>211</v>
      </c>
      <c r="F22" s="5">
        <f>SQRT(3)/2</f>
        <v>0.8660254037844386</v>
      </c>
      <c r="G22" s="3" t="str">
        <f t="shared" si="0"/>
        <v>\verb|$\frac{\sqrt{3}}{2}$|</v>
      </c>
    </row>
    <row r="23" spans="1:7" ht="13.5">
      <c r="A23" s="2" t="s">
        <v>252</v>
      </c>
      <c r="B23" s="2" t="s">
        <v>185</v>
      </c>
      <c r="C23" s="1" t="s">
        <v>129</v>
      </c>
      <c r="D23" s="3" t="s">
        <v>130</v>
      </c>
      <c r="E23" s="7" t="s">
        <v>227</v>
      </c>
      <c r="F23" s="5">
        <f>(2*SQRT(SQRT(5)+5)+SQRT(2)*SQRT(5)-SQRT(2))/8</f>
        <v>0.8910065241883679</v>
      </c>
      <c r="G23" s="3" t="str">
        <f>"\verb|"&amp;D23&amp;"|"</f>
        <v>\verb|$\frac{2\sqrt{\sqrt{5}+5}+\sqrt{2}\sqrt{5}-\sqrt{2}}{8}$|</v>
      </c>
    </row>
    <row r="24" spans="1:7" ht="13.5">
      <c r="A24" s="2" t="s">
        <v>253</v>
      </c>
      <c r="B24" s="2" t="s">
        <v>186</v>
      </c>
      <c r="C24" s="1" t="s">
        <v>131</v>
      </c>
      <c r="D24" s="3" t="s">
        <v>132</v>
      </c>
      <c r="E24" s="7" t="s">
        <v>216</v>
      </c>
      <c r="F24" s="5">
        <f>(SQRT(SQRT(5)+5)*(SQRT(2)*SQRT(3)*SQRT(5)-SQRT(2)*SQRT(3))+2*SQRT(5)+2)/16</f>
        <v>0.9135454576426011</v>
      </c>
      <c r="G24" s="3" t="str">
        <f t="shared" si="0"/>
        <v>\verb|$\frac{\sqrt{\sqrt{5}+5}\left( \sqrt{2}\sqrt{3}\sqrt{5}-\sqrt{2}\sqrt{3}\right) +2\sqrt{5}+2}{16}$|</v>
      </c>
    </row>
    <row r="25" spans="1:7" ht="13.5">
      <c r="A25" s="2" t="s">
        <v>254</v>
      </c>
      <c r="B25" s="2" t="s">
        <v>187</v>
      </c>
      <c r="C25" s="1" t="s">
        <v>133</v>
      </c>
      <c r="D25" s="3" t="s">
        <v>134</v>
      </c>
      <c r="E25" s="7" t="s">
        <v>228</v>
      </c>
      <c r="F25" s="5">
        <f>(SQRT(SQRT(5)+5)*((SQRT(3)-1)*SQRT(5)-SQRT(3)+1)+(SQRT(2)*SQRT(3)+SQRT(2))*SQRT(5)+SQRT(2)*SQRT(3)+SQRT(2))/16</f>
        <v>0.933580426497202</v>
      </c>
      <c r="G25" s="3" t="str">
        <f t="shared" si="0"/>
        <v>\verb|$\frac{\sqrt{\sqrt{5}+5}\left( \left( \sqrt{3}-1\right) \sqrt{5}-\sqrt{3}+1\right) +\left( \sqrt{2}\sqrt{3}+\sqrt{2}\right) \sqrt{5}+\sqrt{2}\sqrt{3}+\sqrt{2}}{16}$|</v>
      </c>
    </row>
    <row r="26" spans="1:7" ht="13.5">
      <c r="A26" s="2" t="s">
        <v>255</v>
      </c>
      <c r="B26" s="2" t="s">
        <v>188</v>
      </c>
      <c r="C26" s="1" t="s">
        <v>135</v>
      </c>
      <c r="D26" s="3" t="s">
        <v>136</v>
      </c>
      <c r="E26" s="7" t="s">
        <v>149</v>
      </c>
      <c r="F26" s="5">
        <f>(SQRT(2)*SQRT(SQRT(5)+5))/4</f>
        <v>0.9510565162951538</v>
      </c>
      <c r="G26" s="3" t="str">
        <f aca="true" t="shared" si="1" ref="G26:G32">"\verb|"&amp;D26&amp;"|"</f>
        <v>\verb|$\frac{\sqrt{2\sqrt{5}+10}}{4}$|</v>
      </c>
    </row>
    <row r="27" spans="1:7" ht="13.5">
      <c r="A27" s="2" t="s">
        <v>256</v>
      </c>
      <c r="B27" s="2" t="s">
        <v>189</v>
      </c>
      <c r="C27" s="1" t="s">
        <v>137</v>
      </c>
      <c r="D27" s="3" t="s">
        <v>138</v>
      </c>
      <c r="E27" s="7" t="s">
        <v>147</v>
      </c>
      <c r="F27" s="5">
        <f>(SQRT(2)*SQRT(3)+SQRT(2))/4</f>
        <v>0.9659258262890684</v>
      </c>
      <c r="G27" s="3" t="str">
        <f t="shared" si="1"/>
        <v>\verb|$\frac{\sqrt{2}\sqrt{3}+\sqrt{2}}{4}$|</v>
      </c>
    </row>
    <row r="28" spans="1:7" ht="13.5">
      <c r="A28" s="2" t="s">
        <v>257</v>
      </c>
      <c r="B28" s="2" t="s">
        <v>190</v>
      </c>
      <c r="C28" s="1" t="s">
        <v>139</v>
      </c>
      <c r="D28" s="3" t="s">
        <v>132</v>
      </c>
      <c r="E28" s="7" t="s">
        <v>220</v>
      </c>
      <c r="F28" s="5">
        <f>(SQRT(2)*SQRT(3)*SQRT(SQRT(5)+5)+SQRT(5)-1)/8</f>
        <v>0.9781476007338057</v>
      </c>
      <c r="G28" s="3" t="str">
        <f t="shared" si="1"/>
        <v>\verb|$\frac{\sqrt{\sqrt{5}+5}\left( \sqrt{2}\sqrt{3}\sqrt{5}-\sqrt{2}\sqrt{3}\right) +2\sqrt{5}+2}{16}$|</v>
      </c>
    </row>
    <row r="29" spans="1:7" ht="13.5">
      <c r="A29" s="2" t="s">
        <v>258</v>
      </c>
      <c r="B29" s="2" t="s">
        <v>191</v>
      </c>
      <c r="C29" s="1" t="s">
        <v>140</v>
      </c>
      <c r="D29" s="3" t="s">
        <v>141</v>
      </c>
      <c r="E29" s="7" t="s">
        <v>229</v>
      </c>
      <c r="F29" s="5">
        <f>((SQRT(5)-1)*SQRT(SQRT(5)+5)+SQRT(2)*SQRT(5)+SQRT(2))/8</f>
        <v>0.9876883405951379</v>
      </c>
      <c r="G29" s="3" t="str">
        <f t="shared" si="1"/>
        <v>\verb|$\frac{\left( \sqrt{5}-1\right) \sqrt{\sqrt{5}+5}+\sqrt{2}\sqrt{5}+\sqrt{2}}{8}$|</v>
      </c>
    </row>
    <row r="30" spans="1:7" ht="13.5">
      <c r="A30" s="2" t="s">
        <v>259</v>
      </c>
      <c r="B30" s="2" t="s">
        <v>192</v>
      </c>
      <c r="C30" s="1" t="s">
        <v>142</v>
      </c>
      <c r="D30" s="3" t="s">
        <v>143</v>
      </c>
      <c r="E30" s="7" t="s">
        <v>212</v>
      </c>
      <c r="F30" s="5">
        <f>((SQRT(2)*SQRT(5)+SQRT(2))*SQRT(6)+(SQRT(5)-1)*SQRT(2*SQRT(5)+10))/16</f>
        <v>0.9945218953682734</v>
      </c>
      <c r="G30" s="3" t="str">
        <f t="shared" si="1"/>
        <v>\verb|$\frac{\left( \sqrt{2}\sqrt{5}+\sqrt{2}\right) \sqrt{6}+\left( \sqrt{5}-1\right) \sqrt{2\sqrt{5}+10}}{16}$|</v>
      </c>
    </row>
    <row r="31" spans="1:7" ht="13.5">
      <c r="A31" s="2" t="s">
        <v>260</v>
      </c>
      <c r="B31" s="2" t="s">
        <v>193</v>
      </c>
      <c r="C31" s="1" t="s">
        <v>144</v>
      </c>
      <c r="D31" s="3" t="s">
        <v>145</v>
      </c>
      <c r="E31" s="7" t="s">
        <v>153</v>
      </c>
      <c r="F31" s="5">
        <f>((2*SQRT(3)+2)*SQRT(SQRT(5)+5)+(SQRT(2)*SQRT(3)-SQRT(2))*SQRT(5)-SQRT(2)*SQRT(3)+SQRT(2))/16</f>
        <v>0.9986295347545739</v>
      </c>
      <c r="G31" s="3" t="str">
        <f t="shared" si="1"/>
        <v>\verb|$\frac{\left( 2\sqrt{3}+2\right) \sqrt{\sqrt{5}+5}+\left( \sqrt{2}\sqrt{3}-\sqrt{2}\right) \sqrt{5}-\sqrt{2}\sqrt{3}+\sqrt{2}}{16}$|</v>
      </c>
    </row>
    <row r="32" spans="1:7" ht="13.5">
      <c r="A32" s="2" t="s">
        <v>261</v>
      </c>
      <c r="B32" s="2" t="s">
        <v>194</v>
      </c>
      <c r="C32" s="1" t="s">
        <v>205</v>
      </c>
      <c r="D32" s="3">
        <v>1</v>
      </c>
      <c r="E32" s="7" t="s">
        <v>208</v>
      </c>
      <c r="F32" s="5">
        <v>1</v>
      </c>
      <c r="G32" s="3" t="str">
        <f t="shared" si="1"/>
        <v>\verb|1|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32" sqref="G1:G32"/>
    </sheetView>
  </sheetViews>
  <sheetFormatPr defaultColWidth="9.00390625" defaultRowHeight="13.5"/>
  <cols>
    <col min="1" max="1" width="5.375" style="0" bestFit="1" customWidth="1"/>
    <col min="2" max="2" width="9.875" style="0" customWidth="1"/>
    <col min="3" max="3" width="17.625" style="4" customWidth="1"/>
    <col min="4" max="4" width="32.25390625" style="0" customWidth="1"/>
    <col min="5" max="5" width="30.25390625" style="0" customWidth="1"/>
    <col min="6" max="6" width="19.25390625" style="0" customWidth="1"/>
    <col min="7" max="7" width="146.25390625" style="0" bestFit="1" customWidth="1"/>
  </cols>
  <sheetData>
    <row r="1" spans="1:7" s="4" customFormat="1" ht="13.5">
      <c r="A1" s="1" t="s">
        <v>230</v>
      </c>
      <c r="B1" s="1" t="s">
        <v>162</v>
      </c>
      <c r="C1" s="1" t="s">
        <v>163</v>
      </c>
      <c r="D1" s="1" t="s">
        <v>266</v>
      </c>
      <c r="E1" s="1" t="s">
        <v>262</v>
      </c>
      <c r="F1" s="1" t="s">
        <v>156</v>
      </c>
      <c r="G1" s="1" t="s">
        <v>263</v>
      </c>
    </row>
    <row r="2" spans="1:7" ht="13.5">
      <c r="A2" s="2" t="s">
        <v>231</v>
      </c>
      <c r="B2" s="2" t="s">
        <v>174</v>
      </c>
      <c r="C2" s="1" t="s">
        <v>195</v>
      </c>
      <c r="D2" s="3">
        <v>1</v>
      </c>
      <c r="E2" s="7" t="s">
        <v>208</v>
      </c>
      <c r="F2" s="5">
        <v>1</v>
      </c>
      <c r="G2" s="3" t="str">
        <f aca="true" t="shared" si="0" ref="G2:G31">"\verb|"&amp;D2&amp;"|"</f>
        <v>\verb|1|</v>
      </c>
    </row>
    <row r="3" spans="1:7" ht="13.5">
      <c r="A3" s="2" t="s">
        <v>232</v>
      </c>
      <c r="B3" s="2" t="s">
        <v>175</v>
      </c>
      <c r="C3" s="1" t="s">
        <v>146</v>
      </c>
      <c r="D3" s="3" t="s">
        <v>145</v>
      </c>
      <c r="E3" s="7" t="s">
        <v>103</v>
      </c>
      <c r="F3" s="5">
        <f>((2*SQRT(3)+2)*SQRT(SQRT(5)+5)+(SQRT(2)*SQRT(3)-SQRT(2))*SQRT(5)-SQRT(2)*SQRT(3)+SQRT(2))/16</f>
        <v>0.9986295347545739</v>
      </c>
      <c r="G3" s="3" t="str">
        <f t="shared" si="0"/>
        <v>\verb|$\frac{\left( 2\sqrt{3}+2\right) \sqrt{\sqrt{5}+5}+\left( \sqrt{2}\sqrt{3}-\sqrt{2}\right) \sqrt{5}-\sqrt{2}\sqrt{3}+\sqrt{2}}{16}$|</v>
      </c>
    </row>
    <row r="4" spans="1:7" ht="13.5">
      <c r="A4" s="2" t="s">
        <v>233</v>
      </c>
      <c r="B4" s="2" t="s">
        <v>164</v>
      </c>
      <c r="C4" s="1" t="s">
        <v>196</v>
      </c>
      <c r="D4" s="3" t="s">
        <v>143</v>
      </c>
      <c r="E4" s="7" t="s">
        <v>212</v>
      </c>
      <c r="F4" s="5">
        <f>((SQRT(2)*SQRT(5)+SQRT(2))*SQRT(6)+(SQRT(5)-1)*SQRT(2*SQRT(5)+10))/16</f>
        <v>0.9945218953682734</v>
      </c>
      <c r="G4" s="3" t="str">
        <f t="shared" si="0"/>
        <v>\verb|$\frac{\left( \sqrt{2}\sqrt{5}+\sqrt{2}\right) \sqrt{6}+\left( \sqrt{5}-1\right) \sqrt{2\sqrt{5}+10}}{16}$|</v>
      </c>
    </row>
    <row r="5" spans="1:7" ht="13.5">
      <c r="A5" s="2" t="s">
        <v>234</v>
      </c>
      <c r="B5" s="2" t="s">
        <v>165</v>
      </c>
      <c r="C5" s="1" t="s">
        <v>197</v>
      </c>
      <c r="D5" s="3" t="s">
        <v>141</v>
      </c>
      <c r="E5" s="7" t="s">
        <v>229</v>
      </c>
      <c r="F5" s="5">
        <f>((SQRT(5)-1)*SQRT(SQRT(5)+5)+SQRT(2)*SQRT(5)+SQRT(2))/8</f>
        <v>0.9876883405951379</v>
      </c>
      <c r="G5" s="3" t="str">
        <f t="shared" si="0"/>
        <v>\verb|$\frac{\left( \sqrt{5}-1\right) \sqrt{\sqrt{5}+5}+\sqrt{2}\sqrt{5}+\sqrt{2}}{8}$|</v>
      </c>
    </row>
    <row r="6" spans="1:7" ht="13.5">
      <c r="A6" s="2" t="s">
        <v>235</v>
      </c>
      <c r="B6" s="2" t="s">
        <v>166</v>
      </c>
      <c r="C6" s="1" t="s">
        <v>198</v>
      </c>
      <c r="D6" s="3" t="s">
        <v>132</v>
      </c>
      <c r="E6" s="7" t="s">
        <v>220</v>
      </c>
      <c r="F6" s="5">
        <f>(SQRT(2)*SQRT(3)*SQRT(SQRT(5)+5)+SQRT(5)-1)/8</f>
        <v>0.9781476007338057</v>
      </c>
      <c r="G6" s="3" t="str">
        <f t="shared" si="0"/>
        <v>\verb|$\frac{\sqrt{\sqrt{5}+5}\left( \sqrt{2}\sqrt{3}\sqrt{5}-\sqrt{2}\sqrt{3}\right) +2\sqrt{5}+2}{16}$|</v>
      </c>
    </row>
    <row r="7" spans="1:7" ht="13.5">
      <c r="A7" s="2" t="s">
        <v>236</v>
      </c>
      <c r="B7" s="2" t="s">
        <v>167</v>
      </c>
      <c r="C7" s="1" t="s">
        <v>199</v>
      </c>
      <c r="D7" s="3" t="s">
        <v>138</v>
      </c>
      <c r="E7" s="7" t="s">
        <v>147</v>
      </c>
      <c r="F7" s="5">
        <f>(SQRT(2)*SQRT(3)+SQRT(2))/4</f>
        <v>0.9659258262890684</v>
      </c>
      <c r="G7" s="3" t="str">
        <f t="shared" si="0"/>
        <v>\verb|$\frac{\sqrt{2}\sqrt{3}+\sqrt{2}}{4}$|</v>
      </c>
    </row>
    <row r="8" spans="1:7" ht="13.5">
      <c r="A8" s="2" t="s">
        <v>237</v>
      </c>
      <c r="B8" s="2" t="s">
        <v>168</v>
      </c>
      <c r="C8" s="1" t="s">
        <v>200</v>
      </c>
      <c r="D8" s="3" t="s">
        <v>136</v>
      </c>
      <c r="E8" s="7" t="s">
        <v>149</v>
      </c>
      <c r="F8" s="5">
        <f>(SQRT(2)*SQRT(SQRT(5)+5))/4</f>
        <v>0.9510565162951538</v>
      </c>
      <c r="G8" s="3" t="str">
        <f t="shared" si="0"/>
        <v>\verb|$\frac{\sqrt{2\sqrt{5}+10}}{4}$|</v>
      </c>
    </row>
    <row r="9" spans="1:7" ht="13.5">
      <c r="A9" s="2" t="s">
        <v>238</v>
      </c>
      <c r="B9" s="2" t="s">
        <v>169</v>
      </c>
      <c r="C9" s="1" t="s">
        <v>109</v>
      </c>
      <c r="D9" s="3" t="s">
        <v>134</v>
      </c>
      <c r="E9" s="7" t="s">
        <v>228</v>
      </c>
      <c r="F9" s="5">
        <f>(SQRT(SQRT(5)+5)*((SQRT(3)-1)*SQRT(5)-SQRT(3)+1)+(SQRT(2)*SQRT(3)+SQRT(2))*SQRT(5)+SQRT(2)*SQRT(3)+SQRT(2))/16</f>
        <v>0.933580426497202</v>
      </c>
      <c r="G9" s="3" t="str">
        <f t="shared" si="0"/>
        <v>\verb|$\frac{\sqrt{\sqrt{5}+5}\left( \left( \sqrt{3}-1\right) \sqrt{5}-\sqrt{3}+1\right) +\left( \sqrt{2}\sqrt{3}+\sqrt{2}\right) \sqrt{5}+\sqrt{2}\sqrt{3}+\sqrt{2}}{16}$|</v>
      </c>
    </row>
    <row r="10" spans="1:7" ht="13.5">
      <c r="A10" s="2" t="s">
        <v>239</v>
      </c>
      <c r="B10" s="2" t="s">
        <v>170</v>
      </c>
      <c r="C10" s="1" t="s">
        <v>111</v>
      </c>
      <c r="D10" s="3" t="s">
        <v>132</v>
      </c>
      <c r="E10" s="7" t="s">
        <v>216</v>
      </c>
      <c r="F10" s="5">
        <f>(SQRT(SQRT(5)+5)*(SQRT(2)*SQRT(3)*SQRT(5)-SQRT(2)*SQRT(3))+2*SQRT(5)+2)/16</f>
        <v>0.9135454576426011</v>
      </c>
      <c r="G10" s="3" t="str">
        <f t="shared" si="0"/>
        <v>\verb|$\frac{\sqrt{\sqrt{5}+5}\left( \sqrt{2}\sqrt{3}\sqrt{5}-\sqrt{2}\sqrt{3}\right) +2\sqrt{5}+2}{16}$|</v>
      </c>
    </row>
    <row r="11" spans="1:7" ht="13.5">
      <c r="A11" s="2" t="s">
        <v>240</v>
      </c>
      <c r="B11" s="2" t="s">
        <v>171</v>
      </c>
      <c r="C11" s="1" t="s">
        <v>113</v>
      </c>
      <c r="D11" s="3" t="s">
        <v>130</v>
      </c>
      <c r="E11" s="7" t="s">
        <v>227</v>
      </c>
      <c r="F11" s="5">
        <f>(2*SQRT(SQRT(5)+5)+SQRT(2)*SQRT(5)-SQRT(2))/8</f>
        <v>0.8910065241883679</v>
      </c>
      <c r="G11" s="3" t="str">
        <f t="shared" si="0"/>
        <v>\verb|$\frac{2\sqrt{\sqrt{5}+5}+\sqrt{2}\sqrt{5}-\sqrt{2}}{8}$|</v>
      </c>
    </row>
    <row r="12" spans="1:7" ht="13.5">
      <c r="A12" s="2" t="s">
        <v>241</v>
      </c>
      <c r="B12" s="2" t="s">
        <v>172</v>
      </c>
      <c r="C12" s="1" t="s">
        <v>201</v>
      </c>
      <c r="D12" s="3" t="s">
        <v>265</v>
      </c>
      <c r="E12" s="7" t="s">
        <v>211</v>
      </c>
      <c r="F12" s="5">
        <f>SQRT(3)/2</f>
        <v>0.8660254037844386</v>
      </c>
      <c r="G12" s="3" t="str">
        <f t="shared" si="0"/>
        <v>\verb|$\frac{\sqrt{3}}{2}$|</v>
      </c>
    </row>
    <row r="13" spans="1:7" ht="13.5">
      <c r="A13" s="2" t="s">
        <v>242</v>
      </c>
      <c r="B13" s="2" t="s">
        <v>173</v>
      </c>
      <c r="C13" s="1" t="s">
        <v>115</v>
      </c>
      <c r="D13" s="3" t="s">
        <v>128</v>
      </c>
      <c r="E13" s="7" t="s">
        <v>226</v>
      </c>
      <c r="F13" s="5">
        <f>((2*SQRT(3)+2)*SQRT(SQRT(5)+5)+(SQRT(2)-SQRT(2)*SQRT(3))*SQRT(5)+SQRT(2)*SQRT(3)-SQRT(2))/16</f>
        <v>0.838670567945424</v>
      </c>
      <c r="G13" s="3" t="str">
        <f t="shared" si="0"/>
        <v>\verb|$\frac{\left( 2\sqrt{3}+2\right) \sqrt{\sqrt{5}+5}+\left( \sqrt{2}-\sqrt{2}\sqrt{3}\right) \sqrt{5}+\sqrt{2}\sqrt{3}-\sqrt{2}}{16}$|</v>
      </c>
    </row>
    <row r="14" spans="1:7" ht="13.5">
      <c r="A14" s="2" t="s">
        <v>243</v>
      </c>
      <c r="B14" s="2" t="s">
        <v>176</v>
      </c>
      <c r="C14" s="1" t="s">
        <v>202</v>
      </c>
      <c r="D14" s="3" t="s">
        <v>219</v>
      </c>
      <c r="E14" s="7" t="s">
        <v>218</v>
      </c>
      <c r="F14" s="5">
        <f>(SQRT(5)+1)/4</f>
        <v>0.8090169943749475</v>
      </c>
      <c r="G14" s="3" t="str">
        <f t="shared" si="0"/>
        <v>\verb|$\frac{\sqrt{5}+1}{4}$|</v>
      </c>
    </row>
    <row r="15" spans="1:7" ht="13.5">
      <c r="A15" s="2" t="s">
        <v>244</v>
      </c>
      <c r="B15" s="2" t="s">
        <v>177</v>
      </c>
      <c r="C15" s="1" t="s">
        <v>118</v>
      </c>
      <c r="D15" s="3" t="s">
        <v>125</v>
      </c>
      <c r="E15" s="7" t="s">
        <v>225</v>
      </c>
      <c r="F15" s="5">
        <f>(SQRT(SQRT(5)+5)*((SQRT(3)+1)*SQRT(5)-SQRT(3)-1)+(SQRT(2)*SQRT(3)-SQRT(2))*SQRT(5)+SQRT(2)*SQRT(3)-SQRT(2))/16</f>
        <v>0.7771459614569709</v>
      </c>
      <c r="G15" s="3" t="str">
        <f t="shared" si="0"/>
        <v>\verb|$\frac{\sqrt{\sqrt{5}+5}\left( \left( \sqrt{3}+1\right) \sqrt{5}-\sqrt{3}-1\right) +\left( \sqrt{2}\sqrt{3}-\sqrt{2}\right) \sqrt{5}+\sqrt{2}\sqrt{3}-\sqrt{2}}{16}$|</v>
      </c>
    </row>
    <row r="16" spans="1:7" ht="13.5">
      <c r="A16" s="2" t="s">
        <v>245</v>
      </c>
      <c r="B16" s="2" t="s">
        <v>178</v>
      </c>
      <c r="C16" s="1" t="s">
        <v>120</v>
      </c>
      <c r="D16" s="3" t="s">
        <v>123</v>
      </c>
      <c r="E16" s="7" t="s">
        <v>224</v>
      </c>
      <c r="F16" s="5">
        <f>(SQRT(2)*SQRT(SQRT(5)+5)+SQRT(3)*SQRT(5)-SQRT(3))/8</f>
        <v>0.7431448254773945</v>
      </c>
      <c r="G16" s="3" t="str">
        <f t="shared" si="0"/>
        <v>\verb|$\frac{\sqrt{2}\sqrt{\sqrt{5}+5}+\sqrt{3}\sqrt{5}-\sqrt{3}}{8}$|</v>
      </c>
    </row>
    <row r="17" spans="1:7" ht="13.5">
      <c r="A17" s="2" t="s">
        <v>246</v>
      </c>
      <c r="B17" s="2" t="s">
        <v>179</v>
      </c>
      <c r="C17" s="1" t="s">
        <v>203</v>
      </c>
      <c r="D17" s="3" t="s">
        <v>210</v>
      </c>
      <c r="E17" s="7" t="s">
        <v>209</v>
      </c>
      <c r="F17" s="5">
        <f>1/SQRT(2)</f>
        <v>0.7071067811865475</v>
      </c>
      <c r="G17" s="3" t="str">
        <f t="shared" si="0"/>
        <v>\verb|$\frac{\sqrt{2}}{2}$|</v>
      </c>
    </row>
    <row r="18" spans="1:7" ht="13.5">
      <c r="A18" s="2" t="s">
        <v>247</v>
      </c>
      <c r="B18" s="2" t="s">
        <v>180</v>
      </c>
      <c r="C18" s="1" t="s">
        <v>122</v>
      </c>
      <c r="D18" s="3" t="s">
        <v>121</v>
      </c>
      <c r="E18" s="7" t="s">
        <v>223</v>
      </c>
      <c r="F18" s="5">
        <f>(SQRT(2)*SQRT(3)*SQRT(SQRT(5)+5)-SQRT(5)+1)/8</f>
        <v>0.6691306063588583</v>
      </c>
      <c r="G18" s="3" t="str">
        <f t="shared" si="0"/>
        <v>\verb|$\frac{\sqrt{2}\sqrt{3}\sqrt{\sqrt{5}+5}-\sqrt{5}+1}{8}$|</v>
      </c>
    </row>
    <row r="19" spans="1:7" ht="13.5">
      <c r="A19" s="2" t="s">
        <v>248</v>
      </c>
      <c r="B19" s="2" t="s">
        <v>181</v>
      </c>
      <c r="C19" s="1" t="s">
        <v>124</v>
      </c>
      <c r="D19" s="3" t="s">
        <v>119</v>
      </c>
      <c r="E19" s="7" t="s">
        <v>222</v>
      </c>
      <c r="F19" s="5">
        <f>-(SQRT(SQRT(5)+5)*((SQRT(3)-1)*SQRT(5)-SQRT(3)+1)+(-SQRT(2)*SQRT(3)-SQRT(2))*SQRT(5)-SQRT(2)*SQRT(3)-SQRT(2))/16</f>
        <v>0.6293203910498376</v>
      </c>
      <c r="G19" s="3" t="str">
        <f t="shared" si="0"/>
        <v>\verb|$-\frac{\sqrt{\sqrt{5}+5}\left( \left( \sqrt{3}-1\right) \sqrt{5}-\sqrt{3}+1\right) +\left( -\sqrt{2}\sqrt{3}-\sqrt{2}\right) \sqrt{5}-\sqrt{2}\sqrt{3}-\sqrt{2}}{16}$|</v>
      </c>
    </row>
    <row r="20" spans="1:7" ht="13.5">
      <c r="A20" s="2" t="s">
        <v>249</v>
      </c>
      <c r="B20" s="2" t="s">
        <v>182</v>
      </c>
      <c r="C20" s="1" t="s">
        <v>126</v>
      </c>
      <c r="D20" s="3" t="s">
        <v>117</v>
      </c>
      <c r="E20" s="7" t="s">
        <v>150</v>
      </c>
      <c r="F20" s="5">
        <f>(SQRT(SQRT(5)+5)*(SQRT(2)*SQRT(5)-SQRT(2)))/8</f>
        <v>0.5877852522924732</v>
      </c>
      <c r="G20" s="3" t="str">
        <f t="shared" si="0"/>
        <v>\verb|$\frac{\sqrt{\sqrt{5}+5}\left( \sqrt{2}\sqrt{5}-\sqrt{2}\right) }{8}$|</v>
      </c>
    </row>
    <row r="21" spans="1:7" ht="13.5">
      <c r="A21" s="2" t="s">
        <v>250</v>
      </c>
      <c r="B21" s="2" t="s">
        <v>183</v>
      </c>
      <c r="C21" s="1" t="s">
        <v>127</v>
      </c>
      <c r="D21" s="3" t="s">
        <v>116</v>
      </c>
      <c r="E21" s="7" t="s">
        <v>151</v>
      </c>
      <c r="F21" s="5">
        <f>((2*SQRT(3)-2)*SQRT(SQRT(5)+5)+(SQRT(2)*SQRT(3)+SQRT(2))*SQRT(5)-SQRT(2)*SQRT(3)-SQRT(2))/16</f>
        <v>0.5446390350150271</v>
      </c>
      <c r="G21" s="3" t="str">
        <f t="shared" si="0"/>
        <v>\verb|$\frac{\left( 2\sqrt{3}-2\right) \sqrt{\sqrt{5}+5}+\left( \sqrt{2}\sqrt{3}+\sqrt{2}\right) \sqrt{5}-\sqrt{2}\sqrt{3}-\sqrt{2}}{16}$|</v>
      </c>
    </row>
    <row r="22" spans="1:7" ht="13.5">
      <c r="A22" s="2" t="s">
        <v>251</v>
      </c>
      <c r="B22" s="2" t="s">
        <v>184</v>
      </c>
      <c r="C22" s="1" t="s">
        <v>204</v>
      </c>
      <c r="D22" s="6" t="s">
        <v>207</v>
      </c>
      <c r="E22" s="7" t="s">
        <v>206</v>
      </c>
      <c r="F22" s="5">
        <f>1/2</f>
        <v>0.5</v>
      </c>
      <c r="G22" s="3" t="str">
        <f t="shared" si="0"/>
        <v>\verb|$\frac{1}{2}$|</v>
      </c>
    </row>
    <row r="23" spans="1:7" ht="13.5">
      <c r="A23" s="2" t="s">
        <v>252</v>
      </c>
      <c r="B23" s="2" t="s">
        <v>185</v>
      </c>
      <c r="C23" s="1" t="s">
        <v>129</v>
      </c>
      <c r="D23" s="3" t="s">
        <v>114</v>
      </c>
      <c r="E23" s="7" t="s">
        <v>155</v>
      </c>
      <c r="F23" s="5">
        <f>(2*SQRT(SQRT(5)+5)-SQRT(2)*SQRT(5)+SQRT(2))/8</f>
        <v>0.45399049973954686</v>
      </c>
      <c r="G23" s="3" t="str">
        <f t="shared" si="0"/>
        <v>\verb|$\frac{2\sqrt{\sqrt{5}+5}-\sqrt{2}\sqrt{5}+\sqrt{2}}{8}$|</v>
      </c>
    </row>
    <row r="24" spans="1:7" ht="13.5">
      <c r="A24" s="2" t="s">
        <v>253</v>
      </c>
      <c r="B24" s="2" t="s">
        <v>186</v>
      </c>
      <c r="C24" s="1" t="s">
        <v>131</v>
      </c>
      <c r="D24" s="3" t="s">
        <v>112</v>
      </c>
      <c r="E24" s="7" t="s">
        <v>221</v>
      </c>
      <c r="F24" s="5">
        <f>-(SQRT(SQRT(5)+5)*(SQRT(2)*SQRT(5)-SQRT(2))-2*SQRT(3)*SQRT(5)-2*SQRT(3))/16</f>
        <v>0.40673664307580015</v>
      </c>
      <c r="G24" s="3" t="str">
        <f t="shared" si="0"/>
        <v>\verb|$\frac{\sqrt{\sqrt{5}+5}\left( \sqrt{2}\sqrt{5}-2\sqrt{2}\right) +\sqrt{3}\sqrt{5}-\sqrt{3}}{8}$|</v>
      </c>
    </row>
    <row r="25" spans="1:7" ht="13.5">
      <c r="A25" s="2" t="s">
        <v>254</v>
      </c>
      <c r="B25" s="2" t="s">
        <v>187</v>
      </c>
      <c r="C25" s="1" t="s">
        <v>133</v>
      </c>
      <c r="D25" s="3" t="s">
        <v>110</v>
      </c>
      <c r="E25" s="7" t="s">
        <v>217</v>
      </c>
      <c r="F25" s="5">
        <f>(SQRT(SQRT(5)+5)*((SQRT(3)+1)*SQRT(5)-SQRT(3)-1)+(SQRT(2)-SQRT(2)*SQRT(3))*SQRT(5)-SQRT(2)*SQRT(3)+SQRT(2))/16</f>
        <v>0.3583679495453002</v>
      </c>
      <c r="G25" s="3" t="str">
        <f t="shared" si="0"/>
        <v>\verb|$\frac{\sqrt{\sqrt{5}+5}\left( \left( \sqrt{3}+1\right) \sqrt{5}-\sqrt{3}-1\right) +\left( \sqrt{2}-\sqrt{2}\sqrt{3}\right) \sqrt{5}-\sqrt{2}\sqrt{3}+\sqrt{2}}{16}$|</v>
      </c>
    </row>
    <row r="26" spans="1:7" ht="13.5">
      <c r="A26" s="2" t="s">
        <v>255</v>
      </c>
      <c r="B26" s="2" t="s">
        <v>188</v>
      </c>
      <c r="C26" s="1" t="s">
        <v>135</v>
      </c>
      <c r="D26" s="3" t="s">
        <v>264</v>
      </c>
      <c r="E26" s="7" t="s">
        <v>158</v>
      </c>
      <c r="F26" s="5">
        <f>(SQRT(5)-1)/4</f>
        <v>0.30901699437494745</v>
      </c>
      <c r="G26" s="3" t="str">
        <f t="shared" si="0"/>
        <v>\verb|$\frac{\sqrt{5}-1}{4}$|</v>
      </c>
    </row>
    <row r="27" spans="1:7" ht="13.5">
      <c r="A27" s="2" t="s">
        <v>256</v>
      </c>
      <c r="B27" s="2" t="s">
        <v>189</v>
      </c>
      <c r="C27" s="1" t="s">
        <v>137</v>
      </c>
      <c r="D27" s="3" t="s">
        <v>108</v>
      </c>
      <c r="E27" s="7" t="s">
        <v>148</v>
      </c>
      <c r="F27" s="5">
        <f>(SQRT(2)*SQRT(3)-SQRT(2))/4</f>
        <v>0.2588190451025208</v>
      </c>
      <c r="G27" s="3" t="str">
        <f t="shared" si="0"/>
        <v>\verb|$\frac{\sqrt{2}\sqrt{3}-\sqrt{2}}{4}$|</v>
      </c>
    </row>
    <row r="28" spans="1:7" ht="13.5">
      <c r="A28" s="2" t="s">
        <v>257</v>
      </c>
      <c r="B28" s="2" t="s">
        <v>190</v>
      </c>
      <c r="C28" s="1" t="s">
        <v>139</v>
      </c>
      <c r="D28" s="3" t="s">
        <v>107</v>
      </c>
      <c r="E28" s="7" t="s">
        <v>215</v>
      </c>
      <c r="F28" s="5">
        <f>(SQRT(2)*SQRT(SQRT(5)+5)-SQRT(3)*SQRT(5)+SQRT(3))/8</f>
        <v>0.2079116908177594</v>
      </c>
      <c r="G28" s="3" t="str">
        <f t="shared" si="0"/>
        <v>\verb|$\frac{\sqrt{2}\sqrt{\sqrt{5}+5}-\sqrt{3}\sqrt{5}+\sqrt{3}}{8}$|</v>
      </c>
    </row>
    <row r="29" spans="1:7" ht="13.5">
      <c r="A29" s="2" t="s">
        <v>258</v>
      </c>
      <c r="B29" s="2" t="s">
        <v>191</v>
      </c>
      <c r="C29" s="1" t="s">
        <v>140</v>
      </c>
      <c r="D29" s="3" t="s">
        <v>106</v>
      </c>
      <c r="E29" s="7" t="s">
        <v>214</v>
      </c>
      <c r="F29" s="5">
        <f>-((SQRT(5)-1)*SQRT(SQRT(5)+5)-SQRT(2)*SQRT(5)-SQRT(2))/8</f>
        <v>0.1564344650402308</v>
      </c>
      <c r="G29" s="3" t="str">
        <f t="shared" si="0"/>
        <v>\verb|$-\frac{\left( \sqrt{5}-1\right) \sqrt{\sqrt{5}+5}-\sqrt{2}\sqrt{5}-\sqrt{2}}{8}$|</v>
      </c>
    </row>
    <row r="30" spans="1:7" ht="13.5">
      <c r="A30" s="2" t="s">
        <v>259</v>
      </c>
      <c r="B30" s="2" t="s">
        <v>192</v>
      </c>
      <c r="C30" s="1" t="s">
        <v>142</v>
      </c>
      <c r="D30" s="3" t="s">
        <v>105</v>
      </c>
      <c r="E30" s="7" t="s">
        <v>213</v>
      </c>
      <c r="F30" s="5">
        <f>(SQRT(3)*(SQRT(5)-1)*SQRT(2*SQRT(5)+10)-2*SQRT(5)-2)/16</f>
        <v>0.10452846326765353</v>
      </c>
      <c r="G30" s="3" t="str">
        <f t="shared" si="0"/>
        <v>\verb|$\frac{\sqrt{3}\left( \sqrt{5}-1\right) \sqrt{2\sqrt{5}+10}-2\sqrt{5}-2}{16}$|</v>
      </c>
    </row>
    <row r="31" spans="1:7" ht="13.5">
      <c r="A31" s="2" t="s">
        <v>260</v>
      </c>
      <c r="B31" s="2" t="s">
        <v>193</v>
      </c>
      <c r="C31" s="1" t="s">
        <v>144</v>
      </c>
      <c r="D31" s="3" t="s">
        <v>104</v>
      </c>
      <c r="E31" s="7" t="s">
        <v>152</v>
      </c>
      <c r="F31" s="5">
        <f>-((2*SQRT(3)-2)*SQRT(SQRT(5)+5)+(-SQRT(2)*SQRT(3)-SQRT(2))*SQRT(5)+SQRT(2)*SQRT(3)+SQRT(2))/16</f>
        <v>0.05233595624294392</v>
      </c>
      <c r="G31" s="3" t="str">
        <f t="shared" si="0"/>
        <v>\verb|$-\frac{\left( 2\sqrt{3}-2\right) \sqrt{\sqrt{5}+5}+\left( -\sqrt{2}\sqrt{3}-\sqrt{2}\right) \sqrt{5}+\sqrt{2}\sqrt{3}+\sqrt{2}}{16}$|</v>
      </c>
    </row>
    <row r="32" spans="1:7" ht="13.5">
      <c r="A32" s="2" t="s">
        <v>261</v>
      </c>
      <c r="B32" s="2" t="s">
        <v>194</v>
      </c>
      <c r="C32" s="1" t="s">
        <v>205</v>
      </c>
      <c r="D32" s="3">
        <v>0</v>
      </c>
      <c r="E32" s="7">
        <v>0</v>
      </c>
      <c r="F32" s="5">
        <v>0</v>
      </c>
      <c r="G32" s="3">
        <v>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G1">
      <selection activeCell="G32" sqref="G2:G32"/>
    </sheetView>
  </sheetViews>
  <sheetFormatPr defaultColWidth="9.00390625" defaultRowHeight="13.5"/>
  <cols>
    <col min="1" max="1" width="5.375" style="0" bestFit="1" customWidth="1"/>
    <col min="2" max="2" width="9.875" style="0" customWidth="1"/>
    <col min="3" max="3" width="17.625" style="4" customWidth="1"/>
    <col min="4" max="4" width="32.25390625" style="0" customWidth="1"/>
    <col min="5" max="5" width="30.25390625" style="0" customWidth="1"/>
    <col min="6" max="6" width="19.25390625" style="0" customWidth="1"/>
    <col min="7" max="7" width="146.25390625" style="0" bestFit="1" customWidth="1"/>
  </cols>
  <sheetData>
    <row r="1" spans="1:7" s="4" customFormat="1" ht="13.5">
      <c r="A1" s="1" t="s">
        <v>230</v>
      </c>
      <c r="B1" s="1" t="s">
        <v>162</v>
      </c>
      <c r="C1" s="1" t="s">
        <v>163</v>
      </c>
      <c r="D1" s="1" t="s">
        <v>102</v>
      </c>
      <c r="E1" s="1" t="s">
        <v>262</v>
      </c>
      <c r="F1" s="1" t="s">
        <v>156</v>
      </c>
      <c r="G1" s="1" t="s">
        <v>263</v>
      </c>
    </row>
    <row r="2" spans="1:7" ht="13.5">
      <c r="A2" s="2" t="s">
        <v>231</v>
      </c>
      <c r="B2" s="2" t="s">
        <v>174</v>
      </c>
      <c r="C2" s="1" t="s">
        <v>195</v>
      </c>
      <c r="D2" s="3">
        <v>0</v>
      </c>
      <c r="E2" s="7" t="s">
        <v>267</v>
      </c>
      <c r="F2" s="8" t="s">
        <v>267</v>
      </c>
      <c r="G2" s="3" t="str">
        <f aca="true" t="shared" si="0" ref="G2:G31">"\verb|"&amp;D2&amp;"|"</f>
        <v>\verb|0|</v>
      </c>
    </row>
    <row r="3" spans="1:7" ht="13.5">
      <c r="A3" s="2" t="s">
        <v>232</v>
      </c>
      <c r="B3" s="2" t="s">
        <v>175</v>
      </c>
      <c r="C3" s="1" t="s">
        <v>146</v>
      </c>
      <c r="D3" s="3" t="s">
        <v>73</v>
      </c>
      <c r="E3" s="7" t="s">
        <v>72</v>
      </c>
      <c r="F3" s="8">
        <f>(SQRT(SQRT(5)+5)*((SQRT(2)*SQRT(3)-SQRT(2))*SQRT(5)+SQRT(2)*SQRT(3)-3*SQRT(2))+(4-2*SQRT(3))*SQRT(5)-6*SQRT(3)+8)/4</f>
        <v>0.052407779283041744</v>
      </c>
      <c r="G3" s="3" t="str">
        <f t="shared" si="0"/>
        <v>\verb|$\frac{\sqrt{\sqrt{5}+5}\,\left( \left( \sqrt{2}\,\sqrt{3}-\sqrt{2}\right) \,\sqrt{5}+\sqrt{2}\,\sqrt{3}-3\,\sqrt{2}\right) +\left( 4-2\,\sqrt{3}\right) \,\sqrt{5}-6\,\sqrt{3}+8}{4}$|</v>
      </c>
    </row>
    <row r="4" spans="1:7" ht="13.5">
      <c r="A4" s="2" t="s">
        <v>233</v>
      </c>
      <c r="B4" s="2" t="s">
        <v>164</v>
      </c>
      <c r="C4" s="1" t="s">
        <v>196</v>
      </c>
      <c r="D4" s="3" t="s">
        <v>82</v>
      </c>
      <c r="E4" s="7" t="s">
        <v>268</v>
      </c>
      <c r="F4" s="8">
        <f>(SQRT(SQRT(5)+5)*(SQRT(2)*SQRT(5)-SQRT(2))-2*SQRT(3)*SQRT(5)+2*SQRT(3))/4</f>
        <v>0.10510423526567658</v>
      </c>
      <c r="G4" s="3" t="str">
        <f t="shared" si="0"/>
        <v>\verb|$\frac{\sqrt{\sqrt{5}+5}\,\left( \sqrt{2}\,\sqrt{5}-\sqrt{2}\right) -2\,\sqrt{3}\,\sqrt{5}+2\,\sqrt{3}}{4}$|</v>
      </c>
    </row>
    <row r="5" spans="1:7" ht="13.5">
      <c r="A5" s="2" t="s">
        <v>234</v>
      </c>
      <c r="B5" s="2" t="s">
        <v>165</v>
      </c>
      <c r="C5" s="1" t="s">
        <v>197</v>
      </c>
      <c r="D5" s="3" t="s">
        <v>83</v>
      </c>
      <c r="E5" s="7" t="s">
        <v>269</v>
      </c>
      <c r="F5" s="8">
        <f>-(SQRT(SQRT(5)+5)*(SQRT(2)*SQRT(5)+SQRT(2))-4*SQRT(5)-4)/4</f>
        <v>0.1583844403245358</v>
      </c>
      <c r="G5" s="3" t="str">
        <f t="shared" si="0"/>
        <v>\verb|$-\frac{\sqrt{\sqrt{5}+5}\,\left( \sqrt{2}\,\sqrt{5}+\sqrt{2}\right) -4\,\sqrt{5}-4}{4}$|</v>
      </c>
    </row>
    <row r="6" spans="1:7" ht="13.5">
      <c r="A6" s="2" t="s">
        <v>235</v>
      </c>
      <c r="B6" s="2" t="s">
        <v>166</v>
      </c>
      <c r="C6" s="1" t="s">
        <v>198</v>
      </c>
      <c r="D6" s="3" t="s">
        <v>84</v>
      </c>
      <c r="E6" s="7" t="s">
        <v>270</v>
      </c>
      <c r="F6" s="8">
        <f>-(SQRT(SQRT(5)+5)*(SQRT(2)*SQRT(5)-2*SQRT(2))+SQRT(3)*SQRT(5)-3*SQRT(3))/2</f>
        <v>0.21255656167002224</v>
      </c>
      <c r="G6" s="3" t="str">
        <f t="shared" si="0"/>
        <v>\verb|$-\frac{\sqrt{\sqrt{5}+5}\,\left( \sqrt{2}\,\sqrt{5}-2\,\sqrt{2}\right) +\sqrt{3}\,\sqrt{5}-3\,\sqrt{3}}{2}$|</v>
      </c>
    </row>
    <row r="7" spans="1:7" ht="13.5">
      <c r="A7" s="2" t="s">
        <v>236</v>
      </c>
      <c r="B7" s="2" t="s">
        <v>167</v>
      </c>
      <c r="C7" s="1" t="s">
        <v>199</v>
      </c>
      <c r="D7" s="3" t="s">
        <v>85</v>
      </c>
      <c r="E7" s="7" t="s">
        <v>271</v>
      </c>
      <c r="F7" s="8">
        <f>2-SQRT(3)</f>
        <v>0.2679491924311228</v>
      </c>
      <c r="G7" s="3" t="str">
        <f t="shared" si="0"/>
        <v>\verb|$2-\sqrt{3}$|</v>
      </c>
    </row>
    <row r="8" spans="1:7" ht="13.5">
      <c r="A8" s="2" t="s">
        <v>237</v>
      </c>
      <c r="B8" s="2" t="s">
        <v>168</v>
      </c>
      <c r="C8" s="1" t="s">
        <v>200</v>
      </c>
      <c r="D8" s="3" t="s">
        <v>86</v>
      </c>
      <c r="E8" s="7" t="s">
        <v>272</v>
      </c>
      <c r="F8" s="8">
        <f>(SQRT(SQRT(5)+5)*(3*SQRT(2)*SQRT(5)-5*SQRT(2)))/20</f>
        <v>0.32491969623290656</v>
      </c>
      <c r="G8" s="3" t="str">
        <f t="shared" si="0"/>
        <v>\verb|$\frac{\sqrt{\sqrt{5}+5}\,\left( 3\,\sqrt{2}\,\sqrt{5}-5\,\sqrt{2}\right) }{20}$|</v>
      </c>
    </row>
    <row r="9" spans="1:7" ht="13.5">
      <c r="A9" s="2" t="s">
        <v>238</v>
      </c>
      <c r="B9" s="2" t="s">
        <v>169</v>
      </c>
      <c r="C9" s="1" t="s">
        <v>109</v>
      </c>
      <c r="D9" s="3" t="s">
        <v>81</v>
      </c>
      <c r="E9" s="7" t="s">
        <v>80</v>
      </c>
      <c r="F9" s="8">
        <f>-(SQRT(SQRT(5)+5)*((SQRT(2)*SQRT(3)+2*SQRT(2))*SQRT(5)-3*SQRT(2)*SQRT(3)-4*SQRT(2))+(-2*SQRT(3)-4)*SQRT(5)+6*SQRT(3)+8)/4</f>
        <v>0.38386403503541455</v>
      </c>
      <c r="G9" s="3" t="str">
        <f t="shared" si="0"/>
        <v>\verb|$-\frac{\sqrt{\sqrt{5}+5}\,\left( \left( \sqrt{2}\,\sqrt{3}+2\,\sqrt{2}\right) \,\sqrt{5}-3\,\sqrt{2}\,\sqrt{3}-4\,\sqrt{2}\right) +\left( -2\,\sqrt{3}-4\right) \,\sqrt{5}+6\,\sqrt{3}+8}{4}$|</v>
      </c>
    </row>
    <row r="10" spans="1:7" ht="13.5">
      <c r="A10" s="2" t="s">
        <v>239</v>
      </c>
      <c r="B10" s="2" t="s">
        <v>170</v>
      </c>
      <c r="C10" s="1" t="s">
        <v>111</v>
      </c>
      <c r="D10" s="3" t="s">
        <v>87</v>
      </c>
      <c r="E10" s="7" t="s">
        <v>273</v>
      </c>
      <c r="F10" s="8">
        <f>(SQRT(SQRT(5)+5)*(SQRT(2)*SQRT(5)+3*SQRT(2))-2*SQRT(3)*SQRT(5)-6*SQRT(3))/4</f>
        <v>0.44522868530853676</v>
      </c>
      <c r="G10" s="3" t="str">
        <f t="shared" si="0"/>
        <v>\verb|$\frac{\sqrt{\sqrt{5}+5}\,\left( \sqrt{2}\,\sqrt{5}+3\,\sqrt{2}\right) -2\,\sqrt{3}\,\sqrt{5}-6\,\sqrt{3}}{4}$|</v>
      </c>
    </row>
    <row r="11" spans="1:7" ht="13.5">
      <c r="A11" s="2" t="s">
        <v>240</v>
      </c>
      <c r="B11" s="2" t="s">
        <v>171</v>
      </c>
      <c r="C11" s="1" t="s">
        <v>113</v>
      </c>
      <c r="D11" s="3" t="s">
        <v>88</v>
      </c>
      <c r="E11" s="7" t="s">
        <v>274</v>
      </c>
      <c r="F11" s="8">
        <f>(SQRT(SQRT(5)+5)*(SQRT(2)*SQRT(5)-3*SQRT(2))+4*SQRT(5)-4)/4</f>
        <v>0.5095254494944288</v>
      </c>
      <c r="G11" s="3" t="str">
        <f t="shared" si="0"/>
        <v>\verb|$\frac{\sqrt{\sqrt{5}+5}\,\left( \sqrt{2}\,\sqrt{5}-3\,\sqrt{2}\right) +4\,\sqrt{5}-4}{4}$|</v>
      </c>
    </row>
    <row r="12" spans="1:7" ht="13.5">
      <c r="A12" s="2" t="s">
        <v>241</v>
      </c>
      <c r="B12" s="2" t="s">
        <v>172</v>
      </c>
      <c r="C12" s="1" t="s">
        <v>201</v>
      </c>
      <c r="D12" s="3" t="s">
        <v>89</v>
      </c>
      <c r="E12" s="7" t="s">
        <v>275</v>
      </c>
      <c r="F12" s="8">
        <f>SQRT(3)/3</f>
        <v>0.5773502691896257</v>
      </c>
      <c r="G12" s="3" t="str">
        <f t="shared" si="0"/>
        <v>\verb|$\frac{\sqrt{3}}{3}$|</v>
      </c>
    </row>
    <row r="13" spans="1:7" ht="13.5">
      <c r="A13" s="2" t="s">
        <v>242</v>
      </c>
      <c r="B13" s="2" t="s">
        <v>173</v>
      </c>
      <c r="C13" s="1" t="s">
        <v>115</v>
      </c>
      <c r="D13" s="3" t="s">
        <v>75</v>
      </c>
      <c r="E13" s="7" t="s">
        <v>74</v>
      </c>
      <c r="F13" s="8">
        <f>(SQRT(SQRT(5)+5)*((SQRT(2)*SQRT(3)-SQRT(2))*SQRT(5)+SQRT(2)*SQRT(3)-3*SQRT(2))+(2*SQRT(3)-4)*SQRT(5)+6*SQRT(3)-8)/4</f>
        <v>0.6494075931975107</v>
      </c>
      <c r="G13" s="3" t="str">
        <f t="shared" si="0"/>
        <v>\verb|$\frac{\sqrt{\sqrt{5}+5}\,\left( \left( \sqrt{2}\,\sqrt{3}-\sqrt{2}\right) \,\sqrt{5}+\sqrt{2}\,\sqrt{3}-3\,\sqrt{2}\right) +\left( 2\,\sqrt{3}-4\right) \,\sqrt{5}+6\,\sqrt{3}-8}{4}$|</v>
      </c>
    </row>
    <row r="14" spans="1:7" ht="13.5">
      <c r="A14" s="2" t="s">
        <v>243</v>
      </c>
      <c r="B14" s="2" t="s">
        <v>176</v>
      </c>
      <c r="C14" s="1" t="s">
        <v>202</v>
      </c>
      <c r="D14" s="3" t="s">
        <v>90</v>
      </c>
      <c r="E14" s="7" t="s">
        <v>276</v>
      </c>
      <c r="F14" s="8">
        <f>-(SQRT(SQRT(5)+5)*(SQRT(2)*SQRT(5)-3*SQRT(2)))/4</f>
        <v>0.7265425280053611</v>
      </c>
      <c r="G14" s="3" t="str">
        <f t="shared" si="0"/>
        <v>\verb|$-\frac{\sqrt{\sqrt{5}+5}\,\left( \sqrt{2}\,\sqrt{5}-3\,\sqrt{2}\right) }{4}$|</v>
      </c>
    </row>
    <row r="15" spans="1:7" ht="13.5">
      <c r="A15" s="2" t="s">
        <v>244</v>
      </c>
      <c r="B15" s="2" t="s">
        <v>177</v>
      </c>
      <c r="C15" s="1" t="s">
        <v>118</v>
      </c>
      <c r="D15" s="3" t="s">
        <v>67</v>
      </c>
      <c r="E15" s="7" t="s">
        <v>66</v>
      </c>
      <c r="F15" s="8">
        <f>-(SQRT(SQRT(5)+5)*((SQRT(2)*SQRT(3)-2*SQRT(2))*SQRT(5)-3*SQRT(2)*SQRT(3)+4*SQRT(2))+(4-2*SQRT(3))*SQRT(5)+6*SQRT(3)-8)/4</f>
        <v>0.8097840331950072</v>
      </c>
      <c r="G15" s="3" t="str">
        <f t="shared" si="0"/>
        <v>\verb|$-\frac{\sqrt{\sqrt{5}+5}\,\left( \left( \sqrt{2}\,\sqrt{3}-2\,\sqrt{2}\right) \,\sqrt{5}-3\,\sqrt{2}\,\sqrt{3}+4\,\sqrt{2}\right) +\left( 4-2\,\sqrt{3}\right) \,\sqrt{5}+6\,\sqrt{3}-8}{4}$|</v>
      </c>
    </row>
    <row r="16" spans="1:7" ht="13.5">
      <c r="A16" s="2" t="s">
        <v>245</v>
      </c>
      <c r="B16" s="2" t="s">
        <v>178</v>
      </c>
      <c r="C16" s="1" t="s">
        <v>120</v>
      </c>
      <c r="D16" s="3" t="s">
        <v>91</v>
      </c>
      <c r="E16" s="7" t="s">
        <v>277</v>
      </c>
      <c r="F16" s="8">
        <f>-(SQRT(2)*SQRT(SQRT(5)+5)-SQRT(3)*SQRT(5)-SQRT(3))/2</f>
        <v>0.9004040442978396</v>
      </c>
      <c r="G16" s="3" t="str">
        <f t="shared" si="0"/>
        <v>\verb|$-\frac{\sqrt{2}\,\sqrt{\sqrt{5}+5}-\sqrt{3}\,\sqrt{5}-\sqrt{3}}{2}$|</v>
      </c>
    </row>
    <row r="17" spans="1:7" ht="13.5">
      <c r="A17" s="2" t="s">
        <v>246</v>
      </c>
      <c r="B17" s="2" t="s">
        <v>179</v>
      </c>
      <c r="C17" s="1" t="s">
        <v>203</v>
      </c>
      <c r="D17" s="3">
        <v>1</v>
      </c>
      <c r="E17" s="7" t="s">
        <v>278</v>
      </c>
      <c r="F17" s="8">
        <v>1</v>
      </c>
      <c r="G17" s="3" t="str">
        <f t="shared" si="0"/>
        <v>\verb|1|</v>
      </c>
    </row>
    <row r="18" spans="1:7" ht="13.5">
      <c r="A18" s="2" t="s">
        <v>247</v>
      </c>
      <c r="B18" s="2" t="s">
        <v>180</v>
      </c>
      <c r="C18" s="1" t="s">
        <v>122</v>
      </c>
      <c r="D18" s="3" t="s">
        <v>92</v>
      </c>
      <c r="E18" s="7" t="s">
        <v>279</v>
      </c>
      <c r="F18" s="8">
        <f>(SQRT(SQRT(5)+5)*(SQRT(2)*SQRT(5)-2*SQRT(2))-SQRT(3)*SQRT(5)+3*SQRT(3))/2</f>
        <v>1.110612514829193</v>
      </c>
      <c r="G18" s="3" t="str">
        <f t="shared" si="0"/>
        <v>\verb|$\frac{\sqrt{\sqrt{5}+5}\,\left( \sqrt{2}\,\sqrt{5}-2\,\sqrt{2}\right) -\sqrt{3}\,\sqrt{5}+3\,\sqrt{3}}{2}$|</v>
      </c>
    </row>
    <row r="19" spans="1:7" ht="13.5">
      <c r="A19" s="2" t="s">
        <v>248</v>
      </c>
      <c r="B19" s="2" t="s">
        <v>181</v>
      </c>
      <c r="C19" s="1" t="s">
        <v>124</v>
      </c>
      <c r="D19" s="3" t="s">
        <v>69</v>
      </c>
      <c r="E19" s="7" t="s">
        <v>68</v>
      </c>
      <c r="F19" s="8">
        <f>-(SQRT(SQRT(5)+5)*((SQRT(2)*SQRT(3)+2*SQRT(2))*SQRT(5)-3*SQRT(2)*SQRT(3)-4*SQRT(2))+(2*SQRT(3)+4)*SQRT(5)-6*SQRT(3)-8)/4</f>
        <v>1.2348971565350508</v>
      </c>
      <c r="G19" s="3" t="str">
        <f t="shared" si="0"/>
        <v>\verb|$-\frac{\sqrt{\sqrt{5}+5}\,\left( \left( \sqrt{2}\,\sqrt{3}+2\,\sqrt{2}\right) \,\sqrt{5}-3\,\sqrt{2}\,\sqrt{3}-4\,\sqrt{2}\right) +\left( 2\,\sqrt{3}+4\right) \,\sqrt{5}-6\,\sqrt{3}-8}{4}$|</v>
      </c>
    </row>
    <row r="20" spans="1:7" ht="13.5">
      <c r="A20" s="2" t="s">
        <v>249</v>
      </c>
      <c r="B20" s="2" t="s">
        <v>182</v>
      </c>
      <c r="C20" s="1" t="s">
        <v>126</v>
      </c>
      <c r="D20" s="3" t="s">
        <v>93</v>
      </c>
      <c r="E20" s="7" t="s">
        <v>280</v>
      </c>
      <c r="F20" s="8">
        <f>(SQRT(SQRT(5)+5)*(SQRT(2)*SQRT(5)+5*SQRT(2)))/20</f>
        <v>1.3763819204711738</v>
      </c>
      <c r="G20" s="3" t="str">
        <f t="shared" si="0"/>
        <v>\verb|$\frac{\sqrt{\sqrt{5}+5}\,\left( \sqrt{2}\,\sqrt{5}+5\,\sqrt{2}\right) }{20}$|</v>
      </c>
    </row>
    <row r="21" spans="1:7" ht="13.5">
      <c r="A21" s="2" t="s">
        <v>250</v>
      </c>
      <c r="B21" s="2" t="s">
        <v>183</v>
      </c>
      <c r="C21" s="1" t="s">
        <v>127</v>
      </c>
      <c r="D21" s="3" t="s">
        <v>77</v>
      </c>
      <c r="E21" s="7" t="s">
        <v>76</v>
      </c>
      <c r="F21" s="8">
        <f>(SQRT(SQRT(5)+5)*((SQRT(2)*SQRT(3)+SQRT(2))*SQRT(5)+SQRT(2)*SQRT(3)+3*SQRT(2))+(-2*SQRT(3)-4)*SQRT(5)-6*SQRT(3)-8)/4</f>
        <v>1.5398649638145852</v>
      </c>
      <c r="G21" s="3" t="str">
        <f t="shared" si="0"/>
        <v>\verb|$\frac{\sqrt{\sqrt{5}+5}\,\left( \left( \sqrt{2}\,\sqrt{3}+\sqrt{2}\right) \,\sqrt{5}+\sqrt{2}\,\sqrt{3}+3\,\sqrt{2}\right) +\left( -2\,\sqrt{3}-4\right) \,\sqrt{5}-6\,\sqrt{3}-8}{4}$|</v>
      </c>
    </row>
    <row r="22" spans="1:7" ht="13.5">
      <c r="A22" s="2" t="s">
        <v>251</v>
      </c>
      <c r="B22" s="2" t="s">
        <v>184</v>
      </c>
      <c r="C22" s="1" t="s">
        <v>204</v>
      </c>
      <c r="D22" s="6" t="s">
        <v>94</v>
      </c>
      <c r="E22" s="7" t="s">
        <v>281</v>
      </c>
      <c r="F22" s="8">
        <f>SQRT(3)</f>
        <v>1.7320508075688772</v>
      </c>
      <c r="G22" s="3" t="str">
        <f t="shared" si="0"/>
        <v>\verb|$\sqrt{3}$|</v>
      </c>
    </row>
    <row r="23" spans="1:7" ht="13.5">
      <c r="A23" s="2" t="s">
        <v>252</v>
      </c>
      <c r="B23" s="2" t="s">
        <v>185</v>
      </c>
      <c r="C23" s="1" t="s">
        <v>129</v>
      </c>
      <c r="D23" s="3" t="s">
        <v>95</v>
      </c>
      <c r="E23" s="7" t="s">
        <v>282</v>
      </c>
      <c r="F23" s="8">
        <f>-(SQRT(SQRT(5)+5)*(SQRT(2)*SQRT(5)-3*SQRT(2))-4*SQRT(5)+4)/4</f>
        <v>1.9626105055051508</v>
      </c>
      <c r="G23" s="3" t="str">
        <f t="shared" si="0"/>
        <v>\verb|$-\frac{\sqrt{\sqrt{5}+5}\,\left( \sqrt{2}\,\sqrt{5}-3\,\sqrt{2}\right) -4\,\sqrt{5}+4}{4}$|</v>
      </c>
    </row>
    <row r="24" spans="1:7" ht="13.5">
      <c r="A24" s="2" t="s">
        <v>253</v>
      </c>
      <c r="B24" s="2" t="s">
        <v>186</v>
      </c>
      <c r="C24" s="1" t="s">
        <v>131</v>
      </c>
      <c r="D24" s="3" t="s">
        <v>96</v>
      </c>
      <c r="E24" s="7" t="s">
        <v>283</v>
      </c>
      <c r="F24" s="8">
        <f>(SQRT(SQRT(5)+5)*(SQRT(2)*SQRT(5)-SQRT(2))+2*SQRT(3)*SQRT(5)-2*SQRT(3))/4</f>
        <v>2.2460367739042164</v>
      </c>
      <c r="G24" s="3" t="str">
        <f t="shared" si="0"/>
        <v>\verb|$\frac{\sqrt{\sqrt{5}+5}\,\left( \sqrt{2}\,\sqrt{5}-\sqrt{2}\right) +2\,\sqrt{3}\,\sqrt{5}-2\,\sqrt{3}}{4}$|</v>
      </c>
    </row>
    <row r="25" spans="1:7" ht="13.5">
      <c r="A25" s="2" t="s">
        <v>254</v>
      </c>
      <c r="B25" s="2" t="s">
        <v>187</v>
      </c>
      <c r="C25" s="1" t="s">
        <v>133</v>
      </c>
      <c r="D25" s="3" t="s">
        <v>71</v>
      </c>
      <c r="E25" s="7" t="s">
        <v>70</v>
      </c>
      <c r="F25" s="8">
        <f>-(SQRT(SQRT(5)+5)*((SQRT(2)*SQRT(3)-2*SQRT(2))*SQRT(5)-3*SQRT(2)*SQRT(3)+4*SQRT(2))+(2*SQRT(3)-4)*SQRT(5)-6*SQRT(3)+8)/4</f>
        <v>2.605089064693802</v>
      </c>
      <c r="G25" s="3" t="str">
        <f t="shared" si="0"/>
        <v>\verb|$-\frac{\sqrt{\sqrt{5}+5}\,\left( \left( \sqrt{2}\,\sqrt{3}-2\,\sqrt{2}\right) \,\sqrt{5}-3\,\sqrt{2}\,\sqrt{3}+4\,\sqrt{2}\right) +\left( 2\,\sqrt{3}-4\right) \,\sqrt{5}-6\,\sqrt{3}+8}{4}$|</v>
      </c>
    </row>
    <row r="26" spans="1:7" ht="13.5">
      <c r="A26" s="2" t="s">
        <v>255</v>
      </c>
      <c r="B26" s="2" t="s">
        <v>188</v>
      </c>
      <c r="C26" s="1" t="s">
        <v>135</v>
      </c>
      <c r="D26" s="3" t="s">
        <v>97</v>
      </c>
      <c r="E26" s="7" t="s">
        <v>284</v>
      </c>
      <c r="F26" s="8">
        <f>(SQRT(SQRT(5)+5)*(SQRT(2)*SQRT(5)+SQRT(2)))/4</f>
        <v>3.077683537175254</v>
      </c>
      <c r="G26" s="3" t="str">
        <f t="shared" si="0"/>
        <v>\verb|$\frac{\sqrt{\sqrt{5}+5}\,\left( \sqrt{2}\,\sqrt{5}+\sqrt{2}\right) }{4}$|</v>
      </c>
    </row>
    <row r="27" spans="1:7" ht="13.5">
      <c r="A27" s="2" t="s">
        <v>256</v>
      </c>
      <c r="B27" s="2" t="s">
        <v>189</v>
      </c>
      <c r="C27" s="1" t="s">
        <v>137</v>
      </c>
      <c r="D27" s="3" t="s">
        <v>98</v>
      </c>
      <c r="E27" s="7" t="s">
        <v>285</v>
      </c>
      <c r="F27" s="8">
        <f>SQRT(3)+2</f>
        <v>3.732050807568877</v>
      </c>
      <c r="G27" s="3" t="str">
        <f t="shared" si="0"/>
        <v>\verb|$\sqrt{3}+2$|</v>
      </c>
    </row>
    <row r="28" spans="1:7" ht="13.5">
      <c r="A28" s="2" t="s">
        <v>257</v>
      </c>
      <c r="B28" s="2" t="s">
        <v>190</v>
      </c>
      <c r="C28" s="1" t="s">
        <v>139</v>
      </c>
      <c r="D28" s="3" t="s">
        <v>99</v>
      </c>
      <c r="E28" s="7" t="s">
        <v>286</v>
      </c>
      <c r="F28" s="8">
        <f>(SQRT(2)*SQRT(SQRT(5)+5)+SQRT(3)*SQRT(5)+SQRT(3))/2</f>
        <v>4.704630109478455</v>
      </c>
      <c r="G28" s="3" t="str">
        <f t="shared" si="0"/>
        <v>\verb|$\frac{\sqrt{2}\,\sqrt{\sqrt{5}+5}+\sqrt{3}\,\sqrt{5}+\sqrt{3}}{2}$|</v>
      </c>
    </row>
    <row r="29" spans="1:7" ht="13.5">
      <c r="A29" s="2" t="s">
        <v>258</v>
      </c>
      <c r="B29" s="2" t="s">
        <v>191</v>
      </c>
      <c r="C29" s="1" t="s">
        <v>140</v>
      </c>
      <c r="D29" s="3" t="s">
        <v>100</v>
      </c>
      <c r="E29" s="7" t="s">
        <v>287</v>
      </c>
      <c r="F29" s="8">
        <f>(SQRT(SQRT(5)+5)*(SQRT(2)*SQRT(5)+SQRT(2))+4*SQRT(5)+4)/4</f>
        <v>6.313751514675044</v>
      </c>
      <c r="G29" s="3" t="str">
        <f t="shared" si="0"/>
        <v>\verb|$\frac{\sqrt{\sqrt{5}+5}\,\left( \sqrt{2}\,\sqrt{5}+\sqrt{2}\right) +4\,\sqrt{5}+4}{4}$|</v>
      </c>
    </row>
    <row r="30" spans="1:7" ht="13.5">
      <c r="A30" s="2" t="s">
        <v>259</v>
      </c>
      <c r="B30" s="2" t="s">
        <v>192</v>
      </c>
      <c r="C30" s="1" t="s">
        <v>142</v>
      </c>
      <c r="D30" s="3" t="s">
        <v>101</v>
      </c>
      <c r="E30" s="7" t="s">
        <v>288</v>
      </c>
      <c r="F30" s="8">
        <f>(SQRT(SQRT(5)+5)*(SQRT(2)*SQRT(5)+3*SQRT(2))+2*SQRT(3)*SQRT(5)+6*SQRT(3))/4</f>
        <v>9.514364454222585</v>
      </c>
      <c r="G30" s="3" t="str">
        <f t="shared" si="0"/>
        <v>\verb|$\frac{\sqrt{\sqrt{5}+5}\,\left( \sqrt{2}\,\sqrt{5}+3\,\sqrt{2}\right) +2\,\sqrt{3}\,\sqrt{5}+6\,\sqrt{3}}{4}$|</v>
      </c>
    </row>
    <row r="31" spans="1:7" ht="13.5">
      <c r="A31" s="2" t="s">
        <v>260</v>
      </c>
      <c r="B31" s="2" t="s">
        <v>193</v>
      </c>
      <c r="C31" s="1" t="s">
        <v>144</v>
      </c>
      <c r="D31" s="3" t="s">
        <v>79</v>
      </c>
      <c r="E31" s="7" t="s">
        <v>78</v>
      </c>
      <c r="F31" s="8">
        <f>(SQRT(SQRT(5)+5)*((SQRT(2)*SQRT(3)+SQRT(2))*SQRT(5)+SQRT(2)*SQRT(3)+3*SQRT(2))+(2*SQRT(3)+4)*SQRT(5)+6*SQRT(3)+8)/4</f>
        <v>19.08113668772821</v>
      </c>
      <c r="G31" s="3" t="str">
        <f t="shared" si="0"/>
        <v>\verb|$\frac{\sqrt{\sqrt{5}+5}\,\left( \left( \sqrt{2}\,\sqrt{3}+\sqrt{2}\right) \,\sqrt{5}+\sqrt{2}\,\sqrt{3}+3\,\sqrt{2}\right) +\left( 2\,\sqrt{3}+4\right) \,\sqrt{5}+6\,\sqrt{3}+8}{4}$|</v>
      </c>
    </row>
    <row r="32" spans="1:7" ht="13.5">
      <c r="A32" s="2" t="s">
        <v>261</v>
      </c>
      <c r="B32" s="2" t="s">
        <v>194</v>
      </c>
      <c r="C32" s="1" t="s">
        <v>205</v>
      </c>
      <c r="D32" s="3"/>
      <c r="E32" s="7"/>
      <c r="F32" s="8"/>
      <c r="G32" s="3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C1">
      <selection activeCell="C47" sqref="C47"/>
    </sheetView>
  </sheetViews>
  <sheetFormatPr defaultColWidth="9.00390625" defaultRowHeight="13.5"/>
  <cols>
    <col min="1" max="1" width="9.875" style="0" customWidth="1"/>
    <col min="2" max="2" width="17.625" style="4" customWidth="1"/>
    <col min="3" max="3" width="146.25390625" style="0" bestFit="1" customWidth="1"/>
  </cols>
  <sheetData>
    <row r="1" spans="1:3" s="4" customFormat="1" ht="13.5">
      <c r="A1" s="1" t="s">
        <v>289</v>
      </c>
      <c r="B1" s="1" t="s">
        <v>290</v>
      </c>
      <c r="C1" s="1" t="s">
        <v>25</v>
      </c>
    </row>
    <row r="2" spans="1:3" ht="13.5">
      <c r="A2" s="2" t="s">
        <v>291</v>
      </c>
      <c r="B2" s="1" t="s">
        <v>195</v>
      </c>
      <c r="C2" s="3">
        <v>0</v>
      </c>
    </row>
    <row r="3" spans="1:3" ht="13.5">
      <c r="A3" s="2" t="s">
        <v>292</v>
      </c>
      <c r="B3" s="1" t="s">
        <v>293</v>
      </c>
      <c r="C3" s="3" t="s">
        <v>37</v>
      </c>
    </row>
    <row r="4" spans="1:3" ht="13.5">
      <c r="A4" s="2" t="s">
        <v>164</v>
      </c>
      <c r="B4" s="1" t="s">
        <v>196</v>
      </c>
      <c r="C4" s="3" t="s">
        <v>38</v>
      </c>
    </row>
    <row r="5" spans="1:3" ht="13.5">
      <c r="A5" s="2" t="s">
        <v>165</v>
      </c>
      <c r="B5" s="1" t="s">
        <v>197</v>
      </c>
      <c r="C5" s="3" t="s">
        <v>39</v>
      </c>
    </row>
    <row r="6" spans="1:3" ht="13.5">
      <c r="A6" s="2" t="s">
        <v>166</v>
      </c>
      <c r="B6" s="1" t="s">
        <v>198</v>
      </c>
      <c r="C6" s="3" t="s">
        <v>40</v>
      </c>
    </row>
    <row r="7" spans="1:3" ht="13.5">
      <c r="A7" s="2" t="s">
        <v>167</v>
      </c>
      <c r="B7" s="1" t="s">
        <v>199</v>
      </c>
      <c r="C7" s="3" t="s">
        <v>41</v>
      </c>
    </row>
    <row r="8" spans="1:3" ht="13.5">
      <c r="A8" s="2" t="s">
        <v>168</v>
      </c>
      <c r="B8" s="1" t="s">
        <v>200</v>
      </c>
      <c r="C8" s="3" t="s">
        <v>42</v>
      </c>
    </row>
    <row r="9" spans="1:3" ht="13.5">
      <c r="A9" s="2" t="s">
        <v>169</v>
      </c>
      <c r="B9" s="1" t="s">
        <v>109</v>
      </c>
      <c r="C9" s="3" t="s">
        <v>43</v>
      </c>
    </row>
    <row r="10" spans="1:3" ht="13.5">
      <c r="A10" s="2" t="s">
        <v>170</v>
      </c>
      <c r="B10" s="1" t="s">
        <v>111</v>
      </c>
      <c r="C10" s="3" t="s">
        <v>44</v>
      </c>
    </row>
    <row r="11" spans="1:3" ht="13.5">
      <c r="A11" s="2" t="s">
        <v>171</v>
      </c>
      <c r="B11" s="1" t="s">
        <v>113</v>
      </c>
      <c r="C11" s="3" t="s">
        <v>45</v>
      </c>
    </row>
    <row r="12" spans="1:3" ht="13.5">
      <c r="A12" s="2" t="s">
        <v>172</v>
      </c>
      <c r="B12" s="1" t="s">
        <v>201</v>
      </c>
      <c r="C12" s="6" t="s">
        <v>46</v>
      </c>
    </row>
    <row r="13" spans="1:3" ht="13.5">
      <c r="A13" s="2" t="s">
        <v>173</v>
      </c>
      <c r="B13" s="1" t="s">
        <v>115</v>
      </c>
      <c r="C13" s="3" t="s">
        <v>47</v>
      </c>
    </row>
    <row r="14" spans="1:3" ht="13.5">
      <c r="A14" s="2" t="s">
        <v>176</v>
      </c>
      <c r="B14" s="1" t="s">
        <v>202</v>
      </c>
      <c r="C14" s="3" t="s">
        <v>48</v>
      </c>
    </row>
    <row r="15" spans="1:3" ht="13.5">
      <c r="A15" s="2" t="s">
        <v>177</v>
      </c>
      <c r="B15" s="1" t="s">
        <v>118</v>
      </c>
      <c r="C15" s="3" t="s">
        <v>49</v>
      </c>
    </row>
    <row r="16" spans="1:3" ht="13.5">
      <c r="A16" s="2" t="s">
        <v>178</v>
      </c>
      <c r="B16" s="1" t="s">
        <v>120</v>
      </c>
      <c r="C16" s="3" t="s">
        <v>50</v>
      </c>
    </row>
    <row r="17" spans="1:3" ht="13.5">
      <c r="A17" s="2" t="s">
        <v>179</v>
      </c>
      <c r="B17" s="1" t="s">
        <v>203</v>
      </c>
      <c r="C17" s="3" t="s">
        <v>51</v>
      </c>
    </row>
    <row r="18" spans="1:3" ht="13.5">
      <c r="A18" s="2" t="s">
        <v>180</v>
      </c>
      <c r="B18" s="1" t="s">
        <v>122</v>
      </c>
      <c r="C18" s="3" t="s">
        <v>52</v>
      </c>
    </row>
    <row r="19" spans="1:3" ht="13.5">
      <c r="A19" s="2" t="s">
        <v>181</v>
      </c>
      <c r="B19" s="1" t="s">
        <v>124</v>
      </c>
      <c r="C19" s="3" t="s">
        <v>53</v>
      </c>
    </row>
    <row r="20" spans="1:3" ht="13.5">
      <c r="A20" s="2" t="s">
        <v>182</v>
      </c>
      <c r="B20" s="1" t="s">
        <v>126</v>
      </c>
      <c r="C20" s="3" t="s">
        <v>54</v>
      </c>
    </row>
    <row r="21" spans="1:3" ht="13.5">
      <c r="A21" s="2" t="s">
        <v>183</v>
      </c>
      <c r="B21" s="1" t="s">
        <v>127</v>
      </c>
      <c r="C21" s="3" t="s">
        <v>55</v>
      </c>
    </row>
    <row r="22" spans="1:3" ht="13.5">
      <c r="A22" s="2" t="s">
        <v>184</v>
      </c>
      <c r="B22" s="1" t="s">
        <v>204</v>
      </c>
      <c r="C22" s="3" t="s">
        <v>56</v>
      </c>
    </row>
    <row r="23" spans="1:3" ht="13.5">
      <c r="A23" s="2" t="s">
        <v>185</v>
      </c>
      <c r="B23" s="1" t="s">
        <v>129</v>
      </c>
      <c r="C23" s="3" t="s">
        <v>57</v>
      </c>
    </row>
    <row r="24" spans="1:3" ht="13.5">
      <c r="A24" s="2" t="s">
        <v>186</v>
      </c>
      <c r="B24" s="1" t="s">
        <v>131</v>
      </c>
      <c r="C24" s="3" t="s">
        <v>58</v>
      </c>
    </row>
    <row r="25" spans="1:3" ht="13.5">
      <c r="A25" s="2" t="s">
        <v>187</v>
      </c>
      <c r="B25" s="1" t="s">
        <v>133</v>
      </c>
      <c r="C25" s="3" t="s">
        <v>59</v>
      </c>
    </row>
    <row r="26" spans="1:3" ht="13.5">
      <c r="A26" s="2" t="s">
        <v>188</v>
      </c>
      <c r="B26" s="1" t="s">
        <v>135</v>
      </c>
      <c r="C26" s="3" t="s">
        <v>60</v>
      </c>
    </row>
    <row r="27" spans="1:3" ht="13.5">
      <c r="A27" s="2" t="s">
        <v>189</v>
      </c>
      <c r="B27" s="1" t="s">
        <v>137</v>
      </c>
      <c r="C27" s="3" t="s">
        <v>61</v>
      </c>
    </row>
    <row r="28" spans="1:3" ht="13.5">
      <c r="A28" s="2" t="s">
        <v>190</v>
      </c>
      <c r="B28" s="1" t="s">
        <v>139</v>
      </c>
      <c r="C28" s="3" t="s">
        <v>58</v>
      </c>
    </row>
    <row r="29" spans="1:3" ht="13.5">
      <c r="A29" s="2" t="s">
        <v>191</v>
      </c>
      <c r="B29" s="1" t="s">
        <v>140</v>
      </c>
      <c r="C29" s="3" t="s">
        <v>62</v>
      </c>
    </row>
    <row r="30" spans="1:3" ht="13.5">
      <c r="A30" s="2" t="s">
        <v>192</v>
      </c>
      <c r="B30" s="1" t="s">
        <v>142</v>
      </c>
      <c r="C30" s="3" t="s">
        <v>63</v>
      </c>
    </row>
    <row r="31" spans="1:3" ht="13.5">
      <c r="A31" s="2" t="s">
        <v>193</v>
      </c>
      <c r="B31" s="1" t="s">
        <v>144</v>
      </c>
      <c r="C31" s="3" t="s">
        <v>64</v>
      </c>
    </row>
    <row r="32" spans="1:3" ht="13.5">
      <c r="A32" s="2" t="s">
        <v>194</v>
      </c>
      <c r="B32" s="1" t="s">
        <v>205</v>
      </c>
      <c r="C32" s="3" t="s">
        <v>65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40" sqref="C40"/>
    </sheetView>
  </sheetViews>
  <sheetFormatPr defaultColWidth="9.00390625" defaultRowHeight="13.5"/>
  <cols>
    <col min="1" max="1" width="9.875" style="0" customWidth="1"/>
    <col min="2" max="2" width="17.625" style="4" customWidth="1"/>
    <col min="3" max="3" width="146.25390625" style="0" bestFit="1" customWidth="1"/>
  </cols>
  <sheetData>
    <row r="1" spans="1:3" s="4" customFormat="1" ht="13.5">
      <c r="A1" s="1" t="s">
        <v>26</v>
      </c>
      <c r="B1" s="1" t="s">
        <v>27</v>
      </c>
      <c r="C1" s="1" t="s">
        <v>31</v>
      </c>
    </row>
    <row r="2" spans="1:3" ht="13.5">
      <c r="A2" s="2" t="s">
        <v>28</v>
      </c>
      <c r="B2" s="1" t="s">
        <v>195</v>
      </c>
      <c r="C2" s="3" t="s">
        <v>65</v>
      </c>
    </row>
    <row r="3" spans="1:3" ht="13.5">
      <c r="A3" s="2" t="s">
        <v>29</v>
      </c>
      <c r="B3" s="1" t="s">
        <v>30</v>
      </c>
      <c r="C3" s="3" t="s">
        <v>64</v>
      </c>
    </row>
    <row r="4" spans="1:3" ht="13.5">
      <c r="A4" s="2" t="s">
        <v>164</v>
      </c>
      <c r="B4" s="1" t="s">
        <v>196</v>
      </c>
      <c r="C4" s="3" t="s">
        <v>63</v>
      </c>
    </row>
    <row r="5" spans="1:3" ht="13.5">
      <c r="A5" s="2" t="s">
        <v>165</v>
      </c>
      <c r="B5" s="1" t="s">
        <v>197</v>
      </c>
      <c r="C5" s="3" t="s">
        <v>62</v>
      </c>
    </row>
    <row r="6" spans="1:3" ht="13.5">
      <c r="A6" s="2" t="s">
        <v>166</v>
      </c>
      <c r="B6" s="1" t="s">
        <v>198</v>
      </c>
      <c r="C6" s="3" t="s">
        <v>58</v>
      </c>
    </row>
    <row r="7" spans="1:3" ht="13.5">
      <c r="A7" s="2" t="s">
        <v>167</v>
      </c>
      <c r="B7" s="1" t="s">
        <v>199</v>
      </c>
      <c r="C7" s="3" t="s">
        <v>61</v>
      </c>
    </row>
    <row r="8" spans="1:3" ht="13.5">
      <c r="A8" s="2" t="s">
        <v>168</v>
      </c>
      <c r="B8" s="1" t="s">
        <v>200</v>
      </c>
      <c r="C8" s="3" t="s">
        <v>60</v>
      </c>
    </row>
    <row r="9" spans="1:3" ht="13.5">
      <c r="A9" s="2" t="s">
        <v>169</v>
      </c>
      <c r="B9" s="1" t="s">
        <v>109</v>
      </c>
      <c r="C9" s="3" t="s">
        <v>59</v>
      </c>
    </row>
    <row r="10" spans="1:3" ht="13.5">
      <c r="A10" s="2" t="s">
        <v>170</v>
      </c>
      <c r="B10" s="1" t="s">
        <v>111</v>
      </c>
      <c r="C10" s="3" t="s">
        <v>58</v>
      </c>
    </row>
    <row r="11" spans="1:3" ht="13.5">
      <c r="A11" s="2" t="s">
        <v>171</v>
      </c>
      <c r="B11" s="1" t="s">
        <v>113</v>
      </c>
      <c r="C11" s="3" t="s">
        <v>57</v>
      </c>
    </row>
    <row r="12" spans="1:3" ht="13.5">
      <c r="A12" s="2" t="s">
        <v>172</v>
      </c>
      <c r="B12" s="1" t="s">
        <v>201</v>
      </c>
      <c r="C12" s="6" t="s">
        <v>56</v>
      </c>
    </row>
    <row r="13" spans="1:3" ht="13.5">
      <c r="A13" s="2" t="s">
        <v>173</v>
      </c>
      <c r="B13" s="1" t="s">
        <v>115</v>
      </c>
      <c r="C13" s="3" t="s">
        <v>55</v>
      </c>
    </row>
    <row r="14" spans="1:3" ht="13.5">
      <c r="A14" s="2" t="s">
        <v>176</v>
      </c>
      <c r="B14" s="1" t="s">
        <v>202</v>
      </c>
      <c r="C14" s="3" t="s">
        <v>54</v>
      </c>
    </row>
    <row r="15" spans="1:3" ht="13.5">
      <c r="A15" s="2" t="s">
        <v>177</v>
      </c>
      <c r="B15" s="1" t="s">
        <v>118</v>
      </c>
      <c r="C15" s="3" t="s">
        <v>53</v>
      </c>
    </row>
    <row r="16" spans="1:3" ht="13.5">
      <c r="A16" s="2" t="s">
        <v>178</v>
      </c>
      <c r="B16" s="1" t="s">
        <v>120</v>
      </c>
      <c r="C16" s="3" t="s">
        <v>52</v>
      </c>
    </row>
    <row r="17" spans="1:3" ht="13.5">
      <c r="A17" s="2" t="s">
        <v>179</v>
      </c>
      <c r="B17" s="1" t="s">
        <v>203</v>
      </c>
      <c r="C17" s="3" t="s">
        <v>51</v>
      </c>
    </row>
    <row r="18" spans="1:3" ht="13.5">
      <c r="A18" s="2" t="s">
        <v>180</v>
      </c>
      <c r="B18" s="1" t="s">
        <v>122</v>
      </c>
      <c r="C18" s="3" t="s">
        <v>50</v>
      </c>
    </row>
    <row r="19" spans="1:3" ht="13.5">
      <c r="A19" s="2" t="s">
        <v>181</v>
      </c>
      <c r="B19" s="1" t="s">
        <v>124</v>
      </c>
      <c r="C19" s="3" t="s">
        <v>49</v>
      </c>
    </row>
    <row r="20" spans="1:3" ht="13.5">
      <c r="A20" s="2" t="s">
        <v>182</v>
      </c>
      <c r="B20" s="1" t="s">
        <v>126</v>
      </c>
      <c r="C20" s="3" t="s">
        <v>48</v>
      </c>
    </row>
    <row r="21" spans="1:3" ht="13.5">
      <c r="A21" s="2" t="s">
        <v>183</v>
      </c>
      <c r="B21" s="1" t="s">
        <v>127</v>
      </c>
      <c r="C21" s="3" t="s">
        <v>47</v>
      </c>
    </row>
    <row r="22" spans="1:3" ht="13.5">
      <c r="A22" s="2" t="s">
        <v>184</v>
      </c>
      <c r="B22" s="1" t="s">
        <v>204</v>
      </c>
      <c r="C22" s="3" t="s">
        <v>46</v>
      </c>
    </row>
    <row r="23" spans="1:3" ht="13.5">
      <c r="A23" s="2" t="s">
        <v>185</v>
      </c>
      <c r="B23" s="1" t="s">
        <v>129</v>
      </c>
      <c r="C23" s="3" t="s">
        <v>45</v>
      </c>
    </row>
    <row r="24" spans="1:3" ht="13.5">
      <c r="A24" s="2" t="s">
        <v>186</v>
      </c>
      <c r="B24" s="1" t="s">
        <v>131</v>
      </c>
      <c r="C24" s="3" t="s">
        <v>44</v>
      </c>
    </row>
    <row r="25" spans="1:3" ht="13.5">
      <c r="A25" s="2" t="s">
        <v>187</v>
      </c>
      <c r="B25" s="1" t="s">
        <v>133</v>
      </c>
      <c r="C25" s="3" t="s">
        <v>43</v>
      </c>
    </row>
    <row r="26" spans="1:3" ht="13.5">
      <c r="A26" s="2" t="s">
        <v>188</v>
      </c>
      <c r="B26" s="1" t="s">
        <v>135</v>
      </c>
      <c r="C26" s="3" t="s">
        <v>42</v>
      </c>
    </row>
    <row r="27" spans="1:3" ht="13.5">
      <c r="A27" s="2" t="s">
        <v>189</v>
      </c>
      <c r="B27" s="1" t="s">
        <v>137</v>
      </c>
      <c r="C27" s="3" t="s">
        <v>41</v>
      </c>
    </row>
    <row r="28" spans="1:3" ht="13.5">
      <c r="A28" s="2" t="s">
        <v>190</v>
      </c>
      <c r="B28" s="1" t="s">
        <v>139</v>
      </c>
      <c r="C28" s="3" t="s">
        <v>40</v>
      </c>
    </row>
    <row r="29" spans="1:3" ht="13.5">
      <c r="A29" s="2" t="s">
        <v>191</v>
      </c>
      <c r="B29" s="1" t="s">
        <v>140</v>
      </c>
      <c r="C29" s="3" t="s">
        <v>39</v>
      </c>
    </row>
    <row r="30" spans="1:3" ht="13.5">
      <c r="A30" s="2" t="s">
        <v>192</v>
      </c>
      <c r="B30" s="1" t="s">
        <v>142</v>
      </c>
      <c r="C30" s="3" t="s">
        <v>38</v>
      </c>
    </row>
    <row r="31" spans="1:3" ht="13.5">
      <c r="A31" s="2" t="s">
        <v>193</v>
      </c>
      <c r="B31" s="1" t="s">
        <v>144</v>
      </c>
      <c r="C31" s="3" t="s">
        <v>37</v>
      </c>
    </row>
    <row r="32" spans="1:3" ht="13.5">
      <c r="A32" s="2" t="s">
        <v>194</v>
      </c>
      <c r="B32" s="1" t="s">
        <v>205</v>
      </c>
      <c r="C32" s="3"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B37" sqref="B37"/>
    </sheetView>
  </sheetViews>
  <sheetFormatPr defaultColWidth="9.00390625" defaultRowHeight="13.5"/>
  <cols>
    <col min="1" max="1" width="9.875" style="0" customWidth="1"/>
    <col min="2" max="2" width="17.625" style="4" customWidth="1"/>
    <col min="3" max="3" width="150.75390625" style="0" bestFit="1" customWidth="1"/>
  </cols>
  <sheetData>
    <row r="1" spans="1:3" s="4" customFormat="1" ht="13.5">
      <c r="A1" s="1" t="s">
        <v>289</v>
      </c>
      <c r="B1" s="1" t="s">
        <v>290</v>
      </c>
      <c r="C1" s="1" t="s">
        <v>0</v>
      </c>
    </row>
    <row r="2" spans="1:3" ht="13.5">
      <c r="A2" s="2" t="s">
        <v>291</v>
      </c>
      <c r="B2" s="1" t="s">
        <v>195</v>
      </c>
      <c r="C2" s="3" t="s">
        <v>32</v>
      </c>
    </row>
    <row r="3" spans="1:3" ht="13.5">
      <c r="A3" s="2" t="s">
        <v>292</v>
      </c>
      <c r="B3" s="1" t="s">
        <v>293</v>
      </c>
      <c r="C3" s="3" t="s">
        <v>1</v>
      </c>
    </row>
    <row r="4" spans="1:3" ht="13.5">
      <c r="A4" s="2" t="s">
        <v>164</v>
      </c>
      <c r="B4" s="1" t="s">
        <v>196</v>
      </c>
      <c r="C4" s="3" t="s">
        <v>2</v>
      </c>
    </row>
    <row r="5" spans="1:3" ht="13.5">
      <c r="A5" s="2" t="s">
        <v>165</v>
      </c>
      <c r="B5" s="1" t="s">
        <v>197</v>
      </c>
      <c r="C5" s="3" t="s">
        <v>3</v>
      </c>
    </row>
    <row r="6" spans="1:3" ht="13.5">
      <c r="A6" s="2" t="s">
        <v>166</v>
      </c>
      <c r="B6" s="1" t="s">
        <v>198</v>
      </c>
      <c r="C6" s="3" t="s">
        <v>4</v>
      </c>
    </row>
    <row r="7" spans="1:3" ht="13.5">
      <c r="A7" s="2" t="s">
        <v>167</v>
      </c>
      <c r="B7" s="1" t="s">
        <v>199</v>
      </c>
      <c r="C7" s="3" t="s">
        <v>33</v>
      </c>
    </row>
    <row r="8" spans="1:3" ht="13.5">
      <c r="A8" s="2" t="s">
        <v>168</v>
      </c>
      <c r="B8" s="1" t="s">
        <v>200</v>
      </c>
      <c r="C8" s="3" t="s">
        <v>5</v>
      </c>
    </row>
    <row r="9" spans="1:3" ht="13.5">
      <c r="A9" s="2" t="s">
        <v>169</v>
      </c>
      <c r="B9" s="1" t="s">
        <v>109</v>
      </c>
      <c r="C9" s="3" t="s">
        <v>6</v>
      </c>
    </row>
    <row r="10" spans="1:3" ht="13.5">
      <c r="A10" s="2" t="s">
        <v>170</v>
      </c>
      <c r="B10" s="1" t="s">
        <v>111</v>
      </c>
      <c r="C10" s="3" t="s">
        <v>7</v>
      </c>
    </row>
    <row r="11" spans="1:3" ht="13.5">
      <c r="A11" s="2" t="s">
        <v>171</v>
      </c>
      <c r="B11" s="1" t="s">
        <v>113</v>
      </c>
      <c r="C11" s="3" t="s">
        <v>8</v>
      </c>
    </row>
    <row r="12" spans="1:3" ht="13.5">
      <c r="A12" s="2" t="s">
        <v>172</v>
      </c>
      <c r="B12" s="1" t="s">
        <v>201</v>
      </c>
      <c r="C12" s="6" t="s">
        <v>34</v>
      </c>
    </row>
    <row r="13" spans="1:3" ht="13.5">
      <c r="A13" s="2" t="s">
        <v>173</v>
      </c>
      <c r="B13" s="1" t="s">
        <v>115</v>
      </c>
      <c r="C13" s="3" t="s">
        <v>9</v>
      </c>
    </row>
    <row r="14" spans="1:3" ht="13.5">
      <c r="A14" s="2" t="s">
        <v>176</v>
      </c>
      <c r="B14" s="1" t="s">
        <v>202</v>
      </c>
      <c r="C14" s="3" t="s">
        <v>10</v>
      </c>
    </row>
    <row r="15" spans="1:3" ht="13.5">
      <c r="A15" s="2" t="s">
        <v>177</v>
      </c>
      <c r="B15" s="1" t="s">
        <v>118</v>
      </c>
      <c r="C15" s="3" t="s">
        <v>11</v>
      </c>
    </row>
    <row r="16" spans="1:3" ht="13.5">
      <c r="A16" s="2" t="s">
        <v>178</v>
      </c>
      <c r="B16" s="1" t="s">
        <v>120</v>
      </c>
      <c r="C16" s="3" t="s">
        <v>12</v>
      </c>
    </row>
    <row r="17" spans="1:3" ht="13.5">
      <c r="A17" s="2" t="s">
        <v>179</v>
      </c>
      <c r="B17" s="1" t="s">
        <v>203</v>
      </c>
      <c r="C17" s="3" t="s">
        <v>65</v>
      </c>
    </row>
    <row r="18" spans="1:3" ht="13.5">
      <c r="A18" s="2" t="s">
        <v>180</v>
      </c>
      <c r="B18" s="1" t="s">
        <v>122</v>
      </c>
      <c r="C18" s="3" t="s">
        <v>13</v>
      </c>
    </row>
    <row r="19" spans="1:3" ht="13.5">
      <c r="A19" s="2" t="s">
        <v>181</v>
      </c>
      <c r="B19" s="1" t="s">
        <v>124</v>
      </c>
      <c r="C19" s="3" t="s">
        <v>14</v>
      </c>
    </row>
    <row r="20" spans="1:3" ht="13.5">
      <c r="A20" s="2" t="s">
        <v>182</v>
      </c>
      <c r="B20" s="1" t="s">
        <v>126</v>
      </c>
      <c r="C20" s="3" t="s">
        <v>15</v>
      </c>
    </row>
    <row r="21" spans="1:3" ht="13.5">
      <c r="A21" s="2" t="s">
        <v>183</v>
      </c>
      <c r="B21" s="1" t="s">
        <v>127</v>
      </c>
      <c r="C21" s="3" t="s">
        <v>16</v>
      </c>
    </row>
    <row r="22" spans="1:3" ht="13.5">
      <c r="A22" s="2" t="s">
        <v>184</v>
      </c>
      <c r="B22" s="1" t="s">
        <v>204</v>
      </c>
      <c r="C22" s="3" t="s">
        <v>35</v>
      </c>
    </row>
    <row r="23" spans="1:3" ht="13.5">
      <c r="A23" s="2" t="s">
        <v>185</v>
      </c>
      <c r="B23" s="1" t="s">
        <v>129</v>
      </c>
      <c r="C23" s="3" t="s">
        <v>17</v>
      </c>
    </row>
    <row r="24" spans="1:3" ht="13.5">
      <c r="A24" s="2" t="s">
        <v>186</v>
      </c>
      <c r="B24" s="1" t="s">
        <v>131</v>
      </c>
      <c r="C24" s="3" t="s">
        <v>18</v>
      </c>
    </row>
    <row r="25" spans="1:3" ht="13.5">
      <c r="A25" s="2" t="s">
        <v>187</v>
      </c>
      <c r="B25" s="1" t="s">
        <v>133</v>
      </c>
      <c r="C25" s="3" t="s">
        <v>19</v>
      </c>
    </row>
    <row r="26" spans="1:3" ht="13.5">
      <c r="A26" s="2" t="s">
        <v>188</v>
      </c>
      <c r="B26" s="1" t="s">
        <v>135</v>
      </c>
      <c r="C26" s="3" t="s">
        <v>20</v>
      </c>
    </row>
    <row r="27" spans="1:3" ht="13.5">
      <c r="A27" s="2" t="s">
        <v>189</v>
      </c>
      <c r="B27" s="1" t="s">
        <v>137</v>
      </c>
      <c r="C27" s="3" t="s">
        <v>36</v>
      </c>
    </row>
    <row r="28" spans="1:3" ht="13.5">
      <c r="A28" s="2" t="s">
        <v>190</v>
      </c>
      <c r="B28" s="1" t="s">
        <v>139</v>
      </c>
      <c r="C28" s="3" t="s">
        <v>21</v>
      </c>
    </row>
    <row r="29" spans="1:3" ht="13.5">
      <c r="A29" s="2" t="s">
        <v>191</v>
      </c>
      <c r="B29" s="1" t="s">
        <v>140</v>
      </c>
      <c r="C29" s="3" t="s">
        <v>22</v>
      </c>
    </row>
    <row r="30" spans="1:3" ht="13.5">
      <c r="A30" s="2" t="s">
        <v>192</v>
      </c>
      <c r="B30" s="1" t="s">
        <v>142</v>
      </c>
      <c r="C30" s="3" t="s">
        <v>23</v>
      </c>
    </row>
    <row r="31" spans="1:3" ht="13.5">
      <c r="A31" s="2" t="s">
        <v>193</v>
      </c>
      <c r="B31" s="1" t="s">
        <v>144</v>
      </c>
      <c r="C31" s="3" t="s">
        <v>24</v>
      </c>
    </row>
    <row r="32" spans="1:3" ht="13.5">
      <c r="A32" s="2" t="s">
        <v>194</v>
      </c>
      <c r="B32" s="1" t="s">
        <v>205</v>
      </c>
      <c r="C32" s="3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大石直弘</dc:creator>
  <cp:keywords/>
  <dc:description/>
  <cp:lastModifiedBy>大石直弘</cp:lastModifiedBy>
  <dcterms:created xsi:type="dcterms:W3CDTF">2008-10-09T16:09:51Z</dcterms:created>
  <dcterms:modified xsi:type="dcterms:W3CDTF">2008-10-14T12:52:07Z</dcterms:modified>
  <cp:category/>
  <cp:version/>
  <cp:contentType/>
  <cp:contentStatus/>
</cp:coreProperties>
</file>